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Finance\Budget\Budget 2025-2026\Salary\"/>
    </mc:Choice>
  </mc:AlternateContent>
  <xr:revisionPtr revIDLastSave="0" documentId="13_ncr:1_{9EA0E6EF-D436-4AD1-9EC3-8545912C93F2}" xr6:coauthVersionLast="47" xr6:coauthVersionMax="47" xr10:uidLastSave="{00000000-0000-0000-0000-000000000000}"/>
  <bookViews>
    <workbookView xWindow="20190" yWindow="795" windowWidth="17235" windowHeight="14835" tabRatio="781" xr2:uid="{00000000-000D-0000-FFFF-FFFF00000000}"/>
  </bookViews>
  <sheets>
    <sheet name="Salary Schedule" sheetId="43" r:id="rId1"/>
    <sheet name="FOR THE BOOK" sheetId="30" state="hidden" r:id="rId2"/>
    <sheet name="Sheet1" sheetId="34" state="hidden" r:id="rId3"/>
    <sheet name="WWTP" sheetId="32" state="hidden" r:id="rId4"/>
    <sheet name="WTP" sheetId="35" state="hidden" r:id="rId5"/>
    <sheet name=" T&amp;D" sheetId="37" state="hidden" r:id="rId6"/>
    <sheet name="UTILITY FUND EXPENSE" sheetId="36" state="hidden" r:id="rId7"/>
    <sheet name="SEWER COLLECTIONS" sheetId="25" state="hidden" r:id="rId8"/>
    <sheet name="LIFT STATION MAINTENANCE" sheetId="24" state="hidden" r:id="rId9"/>
    <sheet name="STORMWATER FUND" sheetId="23" state="hidden" r:id="rId10"/>
    <sheet name="SANITATION" sheetId="38" state="hidden" r:id="rId11"/>
    <sheet name="CRA" sheetId="17" state="hidden" r:id="rId12"/>
    <sheet name="PIER" sheetId="39" state="hidden" r:id="rId13"/>
    <sheet name="STREETS" sheetId="22" state="hidden" r:id="rId14"/>
    <sheet name="RECREATION" sheetId="16" state="hidden" r:id="rId15"/>
    <sheet name="VOCA" sheetId="31" state="hidden" r:id="rId16"/>
    <sheet name="POLICE" sheetId="15" state="hidden" r:id="rId17"/>
    <sheet name="MAINTENANCE" sheetId="40" state="hidden" r:id="rId18"/>
    <sheet name="LIBRARY" sheetId="12" state="hidden" r:id="rId19"/>
    <sheet name="HR" sheetId="11" state="hidden" r:id="rId20"/>
    <sheet name="FIRE" sheetId="10" state="hidden" r:id="rId21"/>
    <sheet name="FINANCE" sheetId="41" state="hidden" r:id="rId22"/>
    <sheet name="EXECUTIVE" sheetId="7" state="hidden" r:id="rId23"/>
    <sheet name="PLANNING ZONING" sheetId="4" state="hidden" r:id="rId24"/>
    <sheet name="CLERK" sheetId="6" state="hidden" r:id="rId25"/>
    <sheet name="BEACH" sheetId="5" state="hidden" r:id="rId26"/>
    <sheet name="BCI" sheetId="3" state="hidden" r:id="rId27"/>
    <sheet name="Sheet8" sheetId="14" state="hidden" r:id="rId28"/>
  </sheets>
  <externalReferences>
    <externalReference r:id="rId29"/>
  </externalReferences>
  <definedNames>
    <definedName name="_xlnm._FilterDatabase" localSheetId="5" hidden="1">' T&amp;D'!$A$1:$O$167</definedName>
    <definedName name="_xlnm._FilterDatabase" localSheetId="26" hidden="1">BCI!$A$1:$M$131</definedName>
    <definedName name="_xlnm._FilterDatabase" localSheetId="25" hidden="1">BEACH!$A$1:$M$131</definedName>
    <definedName name="_xlnm._FilterDatabase" localSheetId="24" hidden="1">CLERK!$A$1:$M$131</definedName>
    <definedName name="_xlnm._FilterDatabase" localSheetId="11" hidden="1">CRA!$A$1:$O$167</definedName>
    <definedName name="_xlnm._FilterDatabase" localSheetId="22" hidden="1">EXECUTIVE!$A$1:$M$138</definedName>
    <definedName name="_xlnm._FilterDatabase" localSheetId="21" hidden="1">FINANCE!$A$1:$O$167</definedName>
    <definedName name="_xlnm._FilterDatabase" localSheetId="20" hidden="1">FIRE!$A$1:$M$137</definedName>
    <definedName name="_xlnm._FilterDatabase" localSheetId="1" hidden="1">'FOR THE BOOK'!$A$1:$N$152</definedName>
    <definedName name="_xlnm._FilterDatabase" localSheetId="19" hidden="1">HR!$A$1:$O$167</definedName>
    <definedName name="_xlnm._FilterDatabase" localSheetId="18" hidden="1">LIBRARY!$A$1:$O$167</definedName>
    <definedName name="_xlnm._FilterDatabase" localSheetId="8" hidden="1">'LIFT STATION MAINTENANCE'!$A$1:$O$167</definedName>
    <definedName name="_xlnm._FilterDatabase" localSheetId="17" hidden="1">MAINTENANCE!$A$1:$O$167</definedName>
    <definedName name="_xlnm._FilterDatabase" localSheetId="12" hidden="1">PIER!$A$1:$O$1</definedName>
    <definedName name="_xlnm._FilterDatabase" localSheetId="23" hidden="1">'PLANNING ZONING'!$A$1:$M$131</definedName>
    <definedName name="_xlnm._FilterDatabase" localSheetId="16" hidden="1">POLICE!$A$1:$O$167</definedName>
    <definedName name="_xlnm._FilterDatabase" localSheetId="14" hidden="1">RECREATION!$A$1:$O$167</definedName>
    <definedName name="_xlnm._FilterDatabase" localSheetId="0" hidden="1">'Salary Schedule'!$A$191:$D$202</definedName>
    <definedName name="_xlnm._FilterDatabase" localSheetId="10" hidden="1">SANITATION!$A$1:$O$167</definedName>
    <definedName name="_xlnm._FilterDatabase" localSheetId="7" hidden="1">'SEWER COLLECTIONS'!$A$1:$O$167</definedName>
    <definedName name="_xlnm._FilterDatabase" localSheetId="9" hidden="1">'STORMWATER FUND'!$A$1:$O$167</definedName>
    <definedName name="_xlnm._FilterDatabase" localSheetId="13" hidden="1">STREETS!$A$1:$O$167</definedName>
    <definedName name="_xlnm._FilterDatabase" localSheetId="6" hidden="1">'UTILITY FUND EXPENSE'!$A$1:$O$167</definedName>
    <definedName name="_xlnm._FilterDatabase" localSheetId="15" hidden="1">VOCA!$A$1:$O$167</definedName>
    <definedName name="_xlnm._FilterDatabase" localSheetId="4" hidden="1">WTP!$A$1:$O$167</definedName>
    <definedName name="_xlnm._FilterDatabase" localSheetId="3" hidden="1">WWTP!$A$1:$O$167</definedName>
    <definedName name="fir_retire">#REF!</definedName>
    <definedName name="healthcare">#REF!</definedName>
    <definedName name="Pol_Retire">#REF!</definedName>
    <definedName name="_xlnm.Print_Area" localSheetId="0">'Salary Schedule'!$A$7:$G$206</definedName>
    <definedName name="_xlnm.Print_Titles" localSheetId="0">'Salary Schedule'!$2:$5</definedName>
    <definedName name="SPLIT">Sheet1!$B$1</definedName>
    <definedName name="WWHEALTH">#REF!</definedName>
    <definedName name="yearend">[1]Document!$H$2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6" i="43" l="1"/>
  <c r="G85" i="43" l="1"/>
  <c r="G187" i="43" l="1"/>
  <c r="G177" i="43"/>
  <c r="G167" i="43"/>
  <c r="G157" i="43"/>
  <c r="G140" i="43"/>
  <c r="G131" i="43"/>
  <c r="G126" i="43"/>
  <c r="G115" i="43"/>
  <c r="G102" i="43"/>
  <c r="G97" i="43"/>
  <c r="G79" i="43"/>
  <c r="G65" i="43"/>
  <c r="G60" i="43"/>
  <c r="G38" i="43"/>
  <c r="G29" i="43"/>
  <c r="G21" i="43"/>
  <c r="G17" i="43"/>
  <c r="G13" i="43"/>
  <c r="O167" i="41" l="1"/>
  <c r="I166" i="41"/>
  <c r="J166" i="41" s="1"/>
  <c r="K166" i="41" s="1"/>
  <c r="I165" i="41"/>
  <c r="J165" i="41" s="1"/>
  <c r="K165" i="41" s="1"/>
  <c r="H165" i="41"/>
  <c r="I164" i="41"/>
  <c r="J164" i="41" s="1"/>
  <c r="K164" i="41" s="1"/>
  <c r="I163" i="41"/>
  <c r="J163" i="41" s="1"/>
  <c r="K163" i="41" s="1"/>
  <c r="J162" i="41"/>
  <c r="K162" i="41" s="1"/>
  <c r="N162" i="41" s="1"/>
  <c r="I162" i="41"/>
  <c r="I161" i="41"/>
  <c r="J161" i="41" s="1"/>
  <c r="G161" i="41"/>
  <c r="I160" i="41"/>
  <c r="J160" i="41" s="1"/>
  <c r="K160" i="41" s="1"/>
  <c r="I159" i="41"/>
  <c r="J159" i="41" s="1"/>
  <c r="K159" i="41" s="1"/>
  <c r="I158" i="41"/>
  <c r="J158" i="41" s="1"/>
  <c r="K158" i="41" s="1"/>
  <c r="I157" i="41"/>
  <c r="J157" i="41" s="1"/>
  <c r="K157" i="41" s="1"/>
  <c r="I156" i="41"/>
  <c r="J156" i="41" s="1"/>
  <c r="K156" i="41" s="1"/>
  <c r="I155" i="41"/>
  <c r="J155" i="41" s="1"/>
  <c r="K155" i="41" s="1"/>
  <c r="N155" i="41" s="1"/>
  <c r="I154" i="41"/>
  <c r="J154" i="41" s="1"/>
  <c r="K154" i="41" s="1"/>
  <c r="H153" i="41"/>
  <c r="I153" i="41" s="1"/>
  <c r="J153" i="41" s="1"/>
  <c r="K153" i="41" s="1"/>
  <c r="I152" i="41"/>
  <c r="J152" i="41" s="1"/>
  <c r="K152" i="41" s="1"/>
  <c r="I151" i="41"/>
  <c r="J151" i="41" s="1"/>
  <c r="K151" i="41" s="1"/>
  <c r="H150" i="41"/>
  <c r="I150" i="41" s="1"/>
  <c r="J150" i="41" s="1"/>
  <c r="K150" i="41" s="1"/>
  <c r="H149" i="41"/>
  <c r="I149" i="41" s="1"/>
  <c r="J149" i="41" s="1"/>
  <c r="K149" i="41" s="1"/>
  <c r="I148" i="41"/>
  <c r="J148" i="41" s="1"/>
  <c r="K148" i="41" s="1"/>
  <c r="H147" i="41"/>
  <c r="I147" i="41" s="1"/>
  <c r="J147" i="41" s="1"/>
  <c r="K147" i="41" s="1"/>
  <c r="I146" i="41"/>
  <c r="J146" i="41" s="1"/>
  <c r="K146" i="41" s="1"/>
  <c r="I145" i="41"/>
  <c r="J145" i="41" s="1"/>
  <c r="K145" i="41" s="1"/>
  <c r="I144" i="41"/>
  <c r="J144" i="41" s="1"/>
  <c r="K144" i="41" s="1"/>
  <c r="I143" i="41"/>
  <c r="J143" i="41" s="1"/>
  <c r="K143" i="41" s="1"/>
  <c r="I142" i="41"/>
  <c r="J142" i="41" s="1"/>
  <c r="K142" i="41" s="1"/>
  <c r="I141" i="41"/>
  <c r="J141" i="41" s="1"/>
  <c r="K141" i="41" s="1"/>
  <c r="I140" i="41"/>
  <c r="J140" i="41" s="1"/>
  <c r="K140" i="41" s="1"/>
  <c r="I139" i="41"/>
  <c r="J139" i="41" s="1"/>
  <c r="K139" i="41" s="1"/>
  <c r="I138" i="41"/>
  <c r="J138" i="41" s="1"/>
  <c r="K138" i="41" s="1"/>
  <c r="I137" i="41"/>
  <c r="J137" i="41" s="1"/>
  <c r="K137" i="41" s="1"/>
  <c r="J136" i="41"/>
  <c r="K136" i="41" s="1"/>
  <c r="I136" i="41"/>
  <c r="I135" i="41"/>
  <c r="J135" i="41" s="1"/>
  <c r="K135" i="41" s="1"/>
  <c r="N135" i="41" s="1"/>
  <c r="H134" i="41"/>
  <c r="I134" i="41" s="1"/>
  <c r="J134" i="41" s="1"/>
  <c r="K134" i="41" s="1"/>
  <c r="I133" i="41"/>
  <c r="J133" i="41" s="1"/>
  <c r="K133" i="41" s="1"/>
  <c r="H132" i="41"/>
  <c r="I132" i="41" s="1"/>
  <c r="J132" i="41" s="1"/>
  <c r="K132" i="41" s="1"/>
  <c r="I131" i="41"/>
  <c r="J131" i="41" s="1"/>
  <c r="K131" i="41" s="1"/>
  <c r="H130" i="41"/>
  <c r="I130" i="41" s="1"/>
  <c r="J130" i="41" s="1"/>
  <c r="K130" i="41" s="1"/>
  <c r="I129" i="41"/>
  <c r="J129" i="41" s="1"/>
  <c r="K129" i="41" s="1"/>
  <c r="I128" i="41"/>
  <c r="J128" i="41" s="1"/>
  <c r="K128" i="41" s="1"/>
  <c r="I127" i="41"/>
  <c r="J127" i="41" s="1"/>
  <c r="K127" i="41" s="1"/>
  <c r="H126" i="41"/>
  <c r="I126" i="41" s="1"/>
  <c r="J126" i="41" s="1"/>
  <c r="K126" i="41" s="1"/>
  <c r="I125" i="41"/>
  <c r="J125" i="41" s="1"/>
  <c r="K125" i="41" s="1"/>
  <c r="I124" i="41"/>
  <c r="J124" i="41" s="1"/>
  <c r="K124" i="41" s="1"/>
  <c r="I123" i="41"/>
  <c r="J123" i="41" s="1"/>
  <c r="K123" i="41" s="1"/>
  <c r="I122" i="41"/>
  <c r="J122" i="41" s="1"/>
  <c r="K122" i="41" s="1"/>
  <c r="I121" i="41"/>
  <c r="J121" i="41" s="1"/>
  <c r="K121" i="41" s="1"/>
  <c r="I120" i="41"/>
  <c r="J120" i="41" s="1"/>
  <c r="K120" i="41" s="1"/>
  <c r="I119" i="41"/>
  <c r="J119" i="41" s="1"/>
  <c r="K119" i="41" s="1"/>
  <c r="I118" i="41"/>
  <c r="J118" i="41" s="1"/>
  <c r="K118" i="41" s="1"/>
  <c r="I117" i="41"/>
  <c r="J117" i="41" s="1"/>
  <c r="K117" i="41" s="1"/>
  <c r="H116" i="41"/>
  <c r="I116" i="41" s="1"/>
  <c r="J116" i="41" s="1"/>
  <c r="K116" i="41" s="1"/>
  <c r="H115" i="41"/>
  <c r="I115" i="41" s="1"/>
  <c r="J115" i="41" s="1"/>
  <c r="K115" i="41" s="1"/>
  <c r="I114" i="41"/>
  <c r="J114" i="41" s="1"/>
  <c r="K114" i="41" s="1"/>
  <c r="I113" i="41"/>
  <c r="J113" i="41" s="1"/>
  <c r="K113" i="41" s="1"/>
  <c r="N113" i="41" s="1"/>
  <c r="H112" i="41"/>
  <c r="I112" i="41" s="1"/>
  <c r="J112" i="41" s="1"/>
  <c r="K112" i="41" s="1"/>
  <c r="H111" i="41"/>
  <c r="I111" i="41" s="1"/>
  <c r="J111" i="41" s="1"/>
  <c r="K111" i="41" s="1"/>
  <c r="I110" i="41"/>
  <c r="J110" i="41" s="1"/>
  <c r="K110" i="41" s="1"/>
  <c r="H109" i="41"/>
  <c r="I109" i="41" s="1"/>
  <c r="J109" i="41" s="1"/>
  <c r="K109" i="41" s="1"/>
  <c r="I108" i="41"/>
  <c r="J108" i="41" s="1"/>
  <c r="K108" i="41" s="1"/>
  <c r="I107" i="41"/>
  <c r="J107" i="41" s="1"/>
  <c r="K107" i="41" s="1"/>
  <c r="I106" i="41"/>
  <c r="J106" i="41" s="1"/>
  <c r="K106" i="41" s="1"/>
  <c r="J105" i="41"/>
  <c r="K105" i="41" s="1"/>
  <c r="I105" i="41"/>
  <c r="I104" i="41"/>
  <c r="J104" i="41" s="1"/>
  <c r="K104" i="41" s="1"/>
  <c r="H103" i="41"/>
  <c r="I103" i="41" s="1"/>
  <c r="J103" i="41" s="1"/>
  <c r="K103" i="41" s="1"/>
  <c r="H102" i="41"/>
  <c r="I102" i="41" s="1"/>
  <c r="J102" i="41" s="1"/>
  <c r="K102" i="41" s="1"/>
  <c r="H101" i="41"/>
  <c r="I101" i="41" s="1"/>
  <c r="J101" i="41" s="1"/>
  <c r="K101" i="41" s="1"/>
  <c r="H100" i="41"/>
  <c r="I100" i="41" s="1"/>
  <c r="J100" i="41" s="1"/>
  <c r="K100" i="41" s="1"/>
  <c r="H99" i="41"/>
  <c r="I99" i="41" s="1"/>
  <c r="J99" i="41" s="1"/>
  <c r="K99" i="41" s="1"/>
  <c r="I98" i="41"/>
  <c r="J98" i="41" s="1"/>
  <c r="K98" i="41" s="1"/>
  <c r="H97" i="41"/>
  <c r="I97" i="41" s="1"/>
  <c r="J97" i="41" s="1"/>
  <c r="K97" i="41" s="1"/>
  <c r="I96" i="41"/>
  <c r="J96" i="41" s="1"/>
  <c r="K96" i="41" s="1"/>
  <c r="N96" i="41" s="1"/>
  <c r="H95" i="41"/>
  <c r="I95" i="41" s="1"/>
  <c r="J95" i="41" s="1"/>
  <c r="K95" i="41" s="1"/>
  <c r="I94" i="41"/>
  <c r="J94" i="41" s="1"/>
  <c r="K94" i="41" s="1"/>
  <c r="H94" i="41"/>
  <c r="I93" i="41"/>
  <c r="J93" i="41" s="1"/>
  <c r="K93" i="41" s="1"/>
  <c r="I92" i="41"/>
  <c r="G92" i="41"/>
  <c r="I91" i="41"/>
  <c r="G91" i="41"/>
  <c r="I90" i="41"/>
  <c r="G90" i="41"/>
  <c r="K90" i="41" s="1"/>
  <c r="I89" i="41"/>
  <c r="G89" i="41"/>
  <c r="I88" i="41"/>
  <c r="G88" i="41"/>
  <c r="I87" i="41"/>
  <c r="G87" i="41"/>
  <c r="I86" i="41"/>
  <c r="K86" i="41" s="1"/>
  <c r="I85" i="41"/>
  <c r="J85" i="41" s="1"/>
  <c r="K85" i="41" s="1"/>
  <c r="H85" i="41"/>
  <c r="J84" i="41"/>
  <c r="K84" i="41" s="1"/>
  <c r="I84" i="41"/>
  <c r="I83" i="41"/>
  <c r="J83" i="41" s="1"/>
  <c r="G83" i="41"/>
  <c r="D83" i="41"/>
  <c r="I82" i="41"/>
  <c r="J82" i="41" s="1"/>
  <c r="K82" i="41" s="1"/>
  <c r="I81" i="41"/>
  <c r="J81" i="41" s="1"/>
  <c r="K81" i="41" s="1"/>
  <c r="I80" i="41"/>
  <c r="J80" i="41" s="1"/>
  <c r="K80" i="41" s="1"/>
  <c r="I79" i="41"/>
  <c r="J79" i="41" s="1"/>
  <c r="K79" i="41" s="1"/>
  <c r="I78" i="41"/>
  <c r="J78" i="41" s="1"/>
  <c r="K78" i="41" s="1"/>
  <c r="I77" i="41"/>
  <c r="J77" i="41" s="1"/>
  <c r="K77" i="41" s="1"/>
  <c r="I76" i="41"/>
  <c r="J76" i="41" s="1"/>
  <c r="K76" i="41" s="1"/>
  <c r="I75" i="41"/>
  <c r="J75" i="41" s="1"/>
  <c r="K75" i="41" s="1"/>
  <c r="J74" i="41"/>
  <c r="K74" i="41" s="1"/>
  <c r="I74" i="41"/>
  <c r="I73" i="41"/>
  <c r="J73" i="41" s="1"/>
  <c r="K73" i="41" s="1"/>
  <c r="I72" i="41"/>
  <c r="J72" i="41" s="1"/>
  <c r="K72" i="41" s="1"/>
  <c r="I71" i="41"/>
  <c r="J71" i="41" s="1"/>
  <c r="K71" i="41" s="1"/>
  <c r="I70" i="41"/>
  <c r="J70" i="41" s="1"/>
  <c r="K70" i="41" s="1"/>
  <c r="I69" i="41"/>
  <c r="J69" i="41" s="1"/>
  <c r="K69" i="41" s="1"/>
  <c r="I68" i="41"/>
  <c r="J68" i="41" s="1"/>
  <c r="K68" i="41" s="1"/>
  <c r="I67" i="41"/>
  <c r="J67" i="41" s="1"/>
  <c r="K67" i="41" s="1"/>
  <c r="J66" i="41"/>
  <c r="K66" i="41" s="1"/>
  <c r="I66" i="41"/>
  <c r="I65" i="41"/>
  <c r="J65" i="41" s="1"/>
  <c r="K65" i="41" s="1"/>
  <c r="I64" i="41"/>
  <c r="J64" i="41" s="1"/>
  <c r="K64" i="41" s="1"/>
  <c r="I63" i="41"/>
  <c r="J63" i="41" s="1"/>
  <c r="K63" i="41" s="1"/>
  <c r="N63" i="41" s="1"/>
  <c r="I62" i="41"/>
  <c r="J62" i="41" s="1"/>
  <c r="K62" i="41" s="1"/>
  <c r="I61" i="41"/>
  <c r="J61" i="41" s="1"/>
  <c r="G61" i="41"/>
  <c r="H60" i="41"/>
  <c r="I60" i="41" s="1"/>
  <c r="J60" i="41" s="1"/>
  <c r="K60" i="41" s="1"/>
  <c r="H59" i="41"/>
  <c r="I59" i="41" s="1"/>
  <c r="J59" i="41" s="1"/>
  <c r="K59" i="41" s="1"/>
  <c r="I58" i="41"/>
  <c r="J58" i="41" s="1"/>
  <c r="K58" i="41" s="1"/>
  <c r="J57" i="41"/>
  <c r="K57" i="41" s="1"/>
  <c r="I57" i="41"/>
  <c r="I56" i="41"/>
  <c r="J56" i="41" s="1"/>
  <c r="K56" i="41" s="1"/>
  <c r="J55" i="41"/>
  <c r="K55" i="41" s="1"/>
  <c r="I55" i="41"/>
  <c r="I54" i="41"/>
  <c r="J54" i="41" s="1"/>
  <c r="K54" i="41" s="1"/>
  <c r="I53" i="41"/>
  <c r="J53" i="41" s="1"/>
  <c r="K53" i="41" s="1"/>
  <c r="I52" i="41"/>
  <c r="J52" i="41" s="1"/>
  <c r="K52" i="41" s="1"/>
  <c r="N52" i="41" s="1"/>
  <c r="I51" i="41"/>
  <c r="J51" i="41" s="1"/>
  <c r="K51" i="41" s="1"/>
  <c r="I50" i="41"/>
  <c r="J50" i="41" s="1"/>
  <c r="K50" i="41" s="1"/>
  <c r="I49" i="41"/>
  <c r="J49" i="41" s="1"/>
  <c r="K49" i="41" s="1"/>
  <c r="I48" i="41"/>
  <c r="J48" i="41" s="1"/>
  <c r="K48" i="41" s="1"/>
  <c r="I47" i="41"/>
  <c r="J47" i="41" s="1"/>
  <c r="K47" i="41" s="1"/>
  <c r="I46" i="41"/>
  <c r="J46" i="41" s="1"/>
  <c r="K46" i="41" s="1"/>
  <c r="G46" i="41"/>
  <c r="I45" i="41"/>
  <c r="J45" i="41" s="1"/>
  <c r="G45" i="41"/>
  <c r="J44" i="41"/>
  <c r="K44" i="41" s="1"/>
  <c r="I44" i="41"/>
  <c r="I43" i="41"/>
  <c r="J43" i="41" s="1"/>
  <c r="K43" i="41" s="1"/>
  <c r="I42" i="41"/>
  <c r="J42" i="41" s="1"/>
  <c r="K42" i="41" s="1"/>
  <c r="I41" i="41"/>
  <c r="J41" i="41" s="1"/>
  <c r="K41" i="41" s="1"/>
  <c r="I40" i="41"/>
  <c r="J40" i="41" s="1"/>
  <c r="K40" i="41" s="1"/>
  <c r="I39" i="41"/>
  <c r="J39" i="41" s="1"/>
  <c r="K39" i="41" s="1"/>
  <c r="H38" i="41"/>
  <c r="I38" i="41" s="1"/>
  <c r="J38" i="41" s="1"/>
  <c r="K38" i="41" s="1"/>
  <c r="I37" i="41"/>
  <c r="J37" i="41" s="1"/>
  <c r="K37" i="41" s="1"/>
  <c r="I36" i="41"/>
  <c r="J36" i="41" s="1"/>
  <c r="K36" i="41" s="1"/>
  <c r="H35" i="41"/>
  <c r="I35" i="41" s="1"/>
  <c r="J35" i="41" s="1"/>
  <c r="K35" i="41" s="1"/>
  <c r="H34" i="41"/>
  <c r="I34" i="41" s="1"/>
  <c r="J34" i="41" s="1"/>
  <c r="K34" i="41" s="1"/>
  <c r="I33" i="41"/>
  <c r="J33" i="41" s="1"/>
  <c r="K33" i="41" s="1"/>
  <c r="I32" i="41"/>
  <c r="J32" i="41" s="1"/>
  <c r="K32" i="41" s="1"/>
  <c r="I31" i="41"/>
  <c r="J31" i="41" s="1"/>
  <c r="K31" i="41" s="1"/>
  <c r="J30" i="41"/>
  <c r="K30" i="41" s="1"/>
  <c r="I30" i="41"/>
  <c r="I29" i="41"/>
  <c r="J29" i="41" s="1"/>
  <c r="K29" i="41" s="1"/>
  <c r="I28" i="41"/>
  <c r="J28" i="41" s="1"/>
  <c r="K28" i="41" s="1"/>
  <c r="I27" i="41"/>
  <c r="J27" i="41" s="1"/>
  <c r="K27" i="41" s="1"/>
  <c r="I26" i="41"/>
  <c r="J26" i="41" s="1"/>
  <c r="K26" i="41" s="1"/>
  <c r="I25" i="41"/>
  <c r="J25" i="41" s="1"/>
  <c r="K25" i="41" s="1"/>
  <c r="N25" i="41" s="1"/>
  <c r="I24" i="41"/>
  <c r="J24" i="41" s="1"/>
  <c r="K24" i="41" s="1"/>
  <c r="H23" i="41"/>
  <c r="I23" i="41" s="1"/>
  <c r="J23" i="41" s="1"/>
  <c r="K23" i="41" s="1"/>
  <c r="I22" i="41"/>
  <c r="J22" i="41" s="1"/>
  <c r="K22" i="41" s="1"/>
  <c r="I21" i="41"/>
  <c r="J21" i="41" s="1"/>
  <c r="K21" i="41" s="1"/>
  <c r="I20" i="41"/>
  <c r="J20" i="41" s="1"/>
  <c r="K20" i="41" s="1"/>
  <c r="I19" i="41"/>
  <c r="J19" i="41" s="1"/>
  <c r="K19" i="41" s="1"/>
  <c r="H18" i="41"/>
  <c r="I18" i="41" s="1"/>
  <c r="J18" i="41" s="1"/>
  <c r="K18" i="41" s="1"/>
  <c r="I17" i="41"/>
  <c r="J17" i="41" s="1"/>
  <c r="K17" i="41" s="1"/>
  <c r="H17" i="41"/>
  <c r="H16" i="41"/>
  <c r="I16" i="41" s="1"/>
  <c r="J16" i="41" s="1"/>
  <c r="K16" i="41" s="1"/>
  <c r="H15" i="41"/>
  <c r="I15" i="41" s="1"/>
  <c r="J15" i="41" s="1"/>
  <c r="K15" i="41" s="1"/>
  <c r="I14" i="41"/>
  <c r="J14" i="41" s="1"/>
  <c r="K14" i="41" s="1"/>
  <c r="H13" i="41"/>
  <c r="I13" i="41" s="1"/>
  <c r="J13" i="41" s="1"/>
  <c r="K13" i="41" s="1"/>
  <c r="I12" i="41"/>
  <c r="J12" i="41" s="1"/>
  <c r="K12" i="41" s="1"/>
  <c r="K168" i="41" s="1"/>
  <c r="H11" i="41"/>
  <c r="I11" i="41" s="1"/>
  <c r="J11" i="41" s="1"/>
  <c r="K11" i="41" s="1"/>
  <c r="I10" i="41"/>
  <c r="J10" i="41" s="1"/>
  <c r="K10" i="41" s="1"/>
  <c r="N10" i="41" s="1"/>
  <c r="I9" i="41"/>
  <c r="J9" i="41" s="1"/>
  <c r="K9" i="41" s="1"/>
  <c r="I8" i="41"/>
  <c r="J8" i="41" s="1"/>
  <c r="K8" i="41" s="1"/>
  <c r="I7" i="41"/>
  <c r="J7" i="41" s="1"/>
  <c r="G7" i="41"/>
  <c r="J6" i="41"/>
  <c r="K6" i="41" s="1"/>
  <c r="I6" i="41"/>
  <c r="I5" i="41"/>
  <c r="J5" i="41" s="1"/>
  <c r="K5" i="41" s="1"/>
  <c r="H4" i="41"/>
  <c r="I4" i="41" s="1"/>
  <c r="J4" i="41" s="1"/>
  <c r="K4" i="41" s="1"/>
  <c r="I3" i="41"/>
  <c r="J3" i="41" s="1"/>
  <c r="K3" i="41" s="1"/>
  <c r="I2" i="41"/>
  <c r="J2" i="41" s="1"/>
  <c r="K2" i="41" s="1"/>
  <c r="O167" i="40"/>
  <c r="I166" i="40"/>
  <c r="J166" i="40" s="1"/>
  <c r="K166" i="40" s="1"/>
  <c r="H165" i="40"/>
  <c r="I165" i="40" s="1"/>
  <c r="J165" i="40" s="1"/>
  <c r="K165" i="40" s="1"/>
  <c r="I164" i="40"/>
  <c r="J164" i="40" s="1"/>
  <c r="K164" i="40" s="1"/>
  <c r="I163" i="40"/>
  <c r="J163" i="40" s="1"/>
  <c r="K163" i="40" s="1"/>
  <c r="I162" i="40"/>
  <c r="J162" i="40" s="1"/>
  <c r="K162" i="40" s="1"/>
  <c r="I161" i="40"/>
  <c r="J161" i="40" s="1"/>
  <c r="G161" i="40"/>
  <c r="I160" i="40"/>
  <c r="J160" i="40" s="1"/>
  <c r="K160" i="40" s="1"/>
  <c r="I159" i="40"/>
  <c r="J159" i="40" s="1"/>
  <c r="K159" i="40" s="1"/>
  <c r="I158" i="40"/>
  <c r="J158" i="40" s="1"/>
  <c r="K158" i="40" s="1"/>
  <c r="I157" i="40"/>
  <c r="J157" i="40" s="1"/>
  <c r="K157" i="40" s="1"/>
  <c r="I156" i="40"/>
  <c r="J156" i="40" s="1"/>
  <c r="K156" i="40" s="1"/>
  <c r="I155" i="40"/>
  <c r="J155" i="40" s="1"/>
  <c r="K155" i="40" s="1"/>
  <c r="I154" i="40"/>
  <c r="J154" i="40" s="1"/>
  <c r="K154" i="40" s="1"/>
  <c r="H153" i="40"/>
  <c r="I153" i="40" s="1"/>
  <c r="J153" i="40" s="1"/>
  <c r="K153" i="40" s="1"/>
  <c r="I152" i="40"/>
  <c r="J152" i="40" s="1"/>
  <c r="K152" i="40" s="1"/>
  <c r="I151" i="40"/>
  <c r="J151" i="40" s="1"/>
  <c r="K151" i="40" s="1"/>
  <c r="H150" i="40"/>
  <c r="I150" i="40" s="1"/>
  <c r="J150" i="40" s="1"/>
  <c r="K150" i="40" s="1"/>
  <c r="H149" i="40"/>
  <c r="I149" i="40" s="1"/>
  <c r="J149" i="40" s="1"/>
  <c r="K149" i="40" s="1"/>
  <c r="I148" i="40"/>
  <c r="J148" i="40" s="1"/>
  <c r="K148" i="40" s="1"/>
  <c r="H147" i="40"/>
  <c r="I147" i="40" s="1"/>
  <c r="J147" i="40" s="1"/>
  <c r="K147" i="40" s="1"/>
  <c r="I146" i="40"/>
  <c r="J146" i="40" s="1"/>
  <c r="K146" i="40" s="1"/>
  <c r="I145" i="40"/>
  <c r="J145" i="40" s="1"/>
  <c r="K145" i="40" s="1"/>
  <c r="I144" i="40"/>
  <c r="J144" i="40" s="1"/>
  <c r="K144" i="40" s="1"/>
  <c r="I143" i="40"/>
  <c r="J143" i="40" s="1"/>
  <c r="K143" i="40" s="1"/>
  <c r="I142" i="40"/>
  <c r="J142" i="40" s="1"/>
  <c r="K142" i="40" s="1"/>
  <c r="I141" i="40"/>
  <c r="J141" i="40" s="1"/>
  <c r="K141" i="40" s="1"/>
  <c r="I140" i="40"/>
  <c r="J140" i="40" s="1"/>
  <c r="K140" i="40" s="1"/>
  <c r="I139" i="40"/>
  <c r="J139" i="40" s="1"/>
  <c r="K139" i="40" s="1"/>
  <c r="I138" i="40"/>
  <c r="J138" i="40" s="1"/>
  <c r="K138" i="40" s="1"/>
  <c r="I137" i="40"/>
  <c r="J137" i="40" s="1"/>
  <c r="K137" i="40" s="1"/>
  <c r="I136" i="40"/>
  <c r="J136" i="40" s="1"/>
  <c r="K136" i="40" s="1"/>
  <c r="I135" i="40"/>
  <c r="J135" i="40" s="1"/>
  <c r="K135" i="40" s="1"/>
  <c r="H134" i="40"/>
  <c r="I134" i="40" s="1"/>
  <c r="J134" i="40" s="1"/>
  <c r="K134" i="40" s="1"/>
  <c r="I133" i="40"/>
  <c r="J133" i="40" s="1"/>
  <c r="K133" i="40" s="1"/>
  <c r="H132" i="40"/>
  <c r="I132" i="40" s="1"/>
  <c r="J132" i="40" s="1"/>
  <c r="K132" i="40" s="1"/>
  <c r="I131" i="40"/>
  <c r="J131" i="40" s="1"/>
  <c r="K131" i="40" s="1"/>
  <c r="H130" i="40"/>
  <c r="I130" i="40" s="1"/>
  <c r="J130" i="40" s="1"/>
  <c r="K130" i="40" s="1"/>
  <c r="I129" i="40"/>
  <c r="J129" i="40" s="1"/>
  <c r="K129" i="40" s="1"/>
  <c r="I128" i="40"/>
  <c r="J128" i="40" s="1"/>
  <c r="K128" i="40" s="1"/>
  <c r="I127" i="40"/>
  <c r="J127" i="40" s="1"/>
  <c r="K127" i="40" s="1"/>
  <c r="H126" i="40"/>
  <c r="I126" i="40" s="1"/>
  <c r="J126" i="40" s="1"/>
  <c r="K126" i="40" s="1"/>
  <c r="I125" i="40"/>
  <c r="J125" i="40" s="1"/>
  <c r="K125" i="40" s="1"/>
  <c r="J124" i="40"/>
  <c r="K124" i="40" s="1"/>
  <c r="I124" i="40"/>
  <c r="I123" i="40"/>
  <c r="J123" i="40" s="1"/>
  <c r="K123" i="40" s="1"/>
  <c r="I122" i="40"/>
  <c r="J122" i="40" s="1"/>
  <c r="K122" i="40" s="1"/>
  <c r="I121" i="40"/>
  <c r="J121" i="40" s="1"/>
  <c r="K121" i="40" s="1"/>
  <c r="I120" i="40"/>
  <c r="J120" i="40" s="1"/>
  <c r="K120" i="40" s="1"/>
  <c r="I119" i="40"/>
  <c r="J119" i="40" s="1"/>
  <c r="K119" i="40" s="1"/>
  <c r="I118" i="40"/>
  <c r="J118" i="40" s="1"/>
  <c r="K118" i="40" s="1"/>
  <c r="I117" i="40"/>
  <c r="J117" i="40" s="1"/>
  <c r="K117" i="40" s="1"/>
  <c r="H116" i="40"/>
  <c r="I116" i="40" s="1"/>
  <c r="J116" i="40" s="1"/>
  <c r="K116" i="40" s="1"/>
  <c r="H115" i="40"/>
  <c r="I115" i="40" s="1"/>
  <c r="J115" i="40" s="1"/>
  <c r="K115" i="40" s="1"/>
  <c r="I114" i="40"/>
  <c r="J114" i="40" s="1"/>
  <c r="K114" i="40" s="1"/>
  <c r="I113" i="40"/>
  <c r="J113" i="40" s="1"/>
  <c r="K113" i="40" s="1"/>
  <c r="H112" i="40"/>
  <c r="I112" i="40" s="1"/>
  <c r="J112" i="40" s="1"/>
  <c r="K112" i="40" s="1"/>
  <c r="H111" i="40"/>
  <c r="I111" i="40" s="1"/>
  <c r="J111" i="40" s="1"/>
  <c r="K111" i="40" s="1"/>
  <c r="I110" i="40"/>
  <c r="J110" i="40" s="1"/>
  <c r="K110" i="40" s="1"/>
  <c r="H109" i="40"/>
  <c r="I109" i="40" s="1"/>
  <c r="J109" i="40" s="1"/>
  <c r="K109" i="40" s="1"/>
  <c r="I108" i="40"/>
  <c r="J108" i="40" s="1"/>
  <c r="K108" i="40" s="1"/>
  <c r="I107" i="40"/>
  <c r="J107" i="40" s="1"/>
  <c r="K107" i="40" s="1"/>
  <c r="I106" i="40"/>
  <c r="J106" i="40" s="1"/>
  <c r="K106" i="40" s="1"/>
  <c r="I105" i="40"/>
  <c r="J105" i="40" s="1"/>
  <c r="K105" i="40" s="1"/>
  <c r="I104" i="40"/>
  <c r="J104" i="40" s="1"/>
  <c r="K104" i="40" s="1"/>
  <c r="I103" i="40"/>
  <c r="J103" i="40" s="1"/>
  <c r="K103" i="40" s="1"/>
  <c r="H103" i="40"/>
  <c r="H102" i="40"/>
  <c r="I102" i="40" s="1"/>
  <c r="J102" i="40" s="1"/>
  <c r="K102" i="40" s="1"/>
  <c r="H101" i="40"/>
  <c r="I101" i="40" s="1"/>
  <c r="J101" i="40" s="1"/>
  <c r="K101" i="40" s="1"/>
  <c r="H100" i="40"/>
  <c r="I100" i="40" s="1"/>
  <c r="J100" i="40" s="1"/>
  <c r="K100" i="40" s="1"/>
  <c r="I99" i="40"/>
  <c r="J99" i="40" s="1"/>
  <c r="K99" i="40" s="1"/>
  <c r="H99" i="40"/>
  <c r="I98" i="40"/>
  <c r="J98" i="40" s="1"/>
  <c r="K98" i="40" s="1"/>
  <c r="H97" i="40"/>
  <c r="I97" i="40" s="1"/>
  <c r="J97" i="40" s="1"/>
  <c r="K97" i="40" s="1"/>
  <c r="I96" i="40"/>
  <c r="J96" i="40" s="1"/>
  <c r="K96" i="40" s="1"/>
  <c r="H95" i="40"/>
  <c r="I95" i="40" s="1"/>
  <c r="J95" i="40" s="1"/>
  <c r="K95" i="40" s="1"/>
  <c r="H94" i="40"/>
  <c r="I94" i="40" s="1"/>
  <c r="J94" i="40" s="1"/>
  <c r="K94" i="40" s="1"/>
  <c r="I93" i="40"/>
  <c r="J93" i="40" s="1"/>
  <c r="K93" i="40" s="1"/>
  <c r="I92" i="40"/>
  <c r="G92" i="40"/>
  <c r="I91" i="40"/>
  <c r="G91" i="40"/>
  <c r="I90" i="40"/>
  <c r="K90" i="40" s="1"/>
  <c r="G90" i="40"/>
  <c r="I89" i="40"/>
  <c r="K89" i="40" s="1"/>
  <c r="G89" i="40"/>
  <c r="I88" i="40"/>
  <c r="G88" i="40"/>
  <c r="I87" i="40"/>
  <c r="G87" i="40"/>
  <c r="I86" i="40"/>
  <c r="K86" i="40" s="1"/>
  <c r="I85" i="40"/>
  <c r="J85" i="40" s="1"/>
  <c r="K85" i="40" s="1"/>
  <c r="H85" i="40"/>
  <c r="I84" i="40"/>
  <c r="J84" i="40" s="1"/>
  <c r="K84" i="40" s="1"/>
  <c r="I83" i="40"/>
  <c r="J83" i="40" s="1"/>
  <c r="G83" i="40"/>
  <c r="D83" i="40"/>
  <c r="I82" i="40"/>
  <c r="J82" i="40" s="1"/>
  <c r="K82" i="40" s="1"/>
  <c r="I81" i="40"/>
  <c r="J81" i="40" s="1"/>
  <c r="K81" i="40" s="1"/>
  <c r="I80" i="40"/>
  <c r="J80" i="40" s="1"/>
  <c r="K80" i="40" s="1"/>
  <c r="I79" i="40"/>
  <c r="J79" i="40" s="1"/>
  <c r="K79" i="40" s="1"/>
  <c r="J78" i="40"/>
  <c r="K78" i="40" s="1"/>
  <c r="I78" i="40"/>
  <c r="I77" i="40"/>
  <c r="J77" i="40" s="1"/>
  <c r="K77" i="40" s="1"/>
  <c r="I76" i="40"/>
  <c r="J76" i="40" s="1"/>
  <c r="K76" i="40" s="1"/>
  <c r="I75" i="40"/>
  <c r="J75" i="40" s="1"/>
  <c r="K75" i="40" s="1"/>
  <c r="I74" i="40"/>
  <c r="J74" i="40" s="1"/>
  <c r="K74" i="40" s="1"/>
  <c r="I73" i="40"/>
  <c r="J73" i="40" s="1"/>
  <c r="K73" i="40" s="1"/>
  <c r="I72" i="40"/>
  <c r="J72" i="40" s="1"/>
  <c r="K72" i="40" s="1"/>
  <c r="I71" i="40"/>
  <c r="J71" i="40" s="1"/>
  <c r="K71" i="40" s="1"/>
  <c r="I70" i="40"/>
  <c r="J70" i="40" s="1"/>
  <c r="K70" i="40" s="1"/>
  <c r="I69" i="40"/>
  <c r="J69" i="40" s="1"/>
  <c r="K69" i="40" s="1"/>
  <c r="I68" i="40"/>
  <c r="J68" i="40" s="1"/>
  <c r="K68" i="40" s="1"/>
  <c r="I67" i="40"/>
  <c r="J67" i="40" s="1"/>
  <c r="K67" i="40" s="1"/>
  <c r="I66" i="40"/>
  <c r="J66" i="40" s="1"/>
  <c r="K66" i="40" s="1"/>
  <c r="I65" i="40"/>
  <c r="J65" i="40" s="1"/>
  <c r="K65" i="40" s="1"/>
  <c r="I64" i="40"/>
  <c r="J64" i="40" s="1"/>
  <c r="K64" i="40" s="1"/>
  <c r="I63" i="40"/>
  <c r="J63" i="40" s="1"/>
  <c r="K63" i="40" s="1"/>
  <c r="I62" i="40"/>
  <c r="J62" i="40" s="1"/>
  <c r="K62" i="40" s="1"/>
  <c r="I61" i="40"/>
  <c r="J61" i="40" s="1"/>
  <c r="G61" i="40"/>
  <c r="H60" i="40"/>
  <c r="I60" i="40" s="1"/>
  <c r="J60" i="40" s="1"/>
  <c r="K60" i="40" s="1"/>
  <c r="I59" i="40"/>
  <c r="J59" i="40" s="1"/>
  <c r="K59" i="40" s="1"/>
  <c r="H59" i="40"/>
  <c r="I58" i="40"/>
  <c r="J58" i="40" s="1"/>
  <c r="K58" i="40" s="1"/>
  <c r="I57" i="40"/>
  <c r="J57" i="40" s="1"/>
  <c r="K57" i="40" s="1"/>
  <c r="I56" i="40"/>
  <c r="J56" i="40" s="1"/>
  <c r="K56" i="40" s="1"/>
  <c r="I55" i="40"/>
  <c r="J55" i="40" s="1"/>
  <c r="K55" i="40" s="1"/>
  <c r="I54" i="40"/>
  <c r="J54" i="40" s="1"/>
  <c r="K54" i="40" s="1"/>
  <c r="I53" i="40"/>
  <c r="J53" i="40" s="1"/>
  <c r="K53" i="40" s="1"/>
  <c r="I52" i="40"/>
  <c r="J52" i="40" s="1"/>
  <c r="K52" i="40" s="1"/>
  <c r="I51" i="40"/>
  <c r="J51" i="40" s="1"/>
  <c r="K51" i="40" s="1"/>
  <c r="I50" i="40"/>
  <c r="J50" i="40" s="1"/>
  <c r="K50" i="40" s="1"/>
  <c r="I49" i="40"/>
  <c r="J49" i="40" s="1"/>
  <c r="K49" i="40" s="1"/>
  <c r="I48" i="40"/>
  <c r="J48" i="40" s="1"/>
  <c r="K48" i="40" s="1"/>
  <c r="I47" i="40"/>
  <c r="J47" i="40" s="1"/>
  <c r="K47" i="40" s="1"/>
  <c r="I46" i="40"/>
  <c r="J46" i="40" s="1"/>
  <c r="K46" i="40" s="1"/>
  <c r="G46" i="40"/>
  <c r="I45" i="40"/>
  <c r="J45" i="40" s="1"/>
  <c r="G45" i="40"/>
  <c r="I44" i="40"/>
  <c r="J44" i="40" s="1"/>
  <c r="K44" i="40" s="1"/>
  <c r="J43" i="40"/>
  <c r="K43" i="40" s="1"/>
  <c r="I43" i="40"/>
  <c r="I42" i="40"/>
  <c r="J42" i="40" s="1"/>
  <c r="K42" i="40" s="1"/>
  <c r="I41" i="40"/>
  <c r="J41" i="40" s="1"/>
  <c r="K41" i="40" s="1"/>
  <c r="I40" i="40"/>
  <c r="J40" i="40" s="1"/>
  <c r="K40" i="40" s="1"/>
  <c r="I39" i="40"/>
  <c r="J39" i="40" s="1"/>
  <c r="K39" i="40" s="1"/>
  <c r="H38" i="40"/>
  <c r="I38" i="40" s="1"/>
  <c r="J38" i="40" s="1"/>
  <c r="K38" i="40" s="1"/>
  <c r="I37" i="40"/>
  <c r="J37" i="40" s="1"/>
  <c r="K37" i="40" s="1"/>
  <c r="I36" i="40"/>
  <c r="J36" i="40" s="1"/>
  <c r="K36" i="40" s="1"/>
  <c r="H35" i="40"/>
  <c r="I35" i="40" s="1"/>
  <c r="J35" i="40" s="1"/>
  <c r="K35" i="40" s="1"/>
  <c r="H34" i="40"/>
  <c r="I34" i="40" s="1"/>
  <c r="J34" i="40" s="1"/>
  <c r="K34" i="40" s="1"/>
  <c r="I33" i="40"/>
  <c r="J33" i="40" s="1"/>
  <c r="K33" i="40" s="1"/>
  <c r="I32" i="40"/>
  <c r="J32" i="40" s="1"/>
  <c r="K32" i="40" s="1"/>
  <c r="I31" i="40"/>
  <c r="J31" i="40" s="1"/>
  <c r="K31" i="40" s="1"/>
  <c r="I30" i="40"/>
  <c r="J30" i="40" s="1"/>
  <c r="K30" i="40" s="1"/>
  <c r="I29" i="40"/>
  <c r="J29" i="40" s="1"/>
  <c r="K29" i="40" s="1"/>
  <c r="I28" i="40"/>
  <c r="J28" i="40" s="1"/>
  <c r="K28" i="40" s="1"/>
  <c r="I27" i="40"/>
  <c r="J27" i="40" s="1"/>
  <c r="K27" i="40" s="1"/>
  <c r="N27" i="40" s="1"/>
  <c r="I26" i="40"/>
  <c r="J26" i="40" s="1"/>
  <c r="K26" i="40" s="1"/>
  <c r="I25" i="40"/>
  <c r="J25" i="40" s="1"/>
  <c r="K25" i="40" s="1"/>
  <c r="I24" i="40"/>
  <c r="J24" i="40" s="1"/>
  <c r="K24" i="40" s="1"/>
  <c r="H23" i="40"/>
  <c r="I23" i="40" s="1"/>
  <c r="J23" i="40" s="1"/>
  <c r="K23" i="40" s="1"/>
  <c r="I22" i="40"/>
  <c r="J22" i="40" s="1"/>
  <c r="K22" i="40" s="1"/>
  <c r="I21" i="40"/>
  <c r="J21" i="40" s="1"/>
  <c r="K21" i="40" s="1"/>
  <c r="I20" i="40"/>
  <c r="J20" i="40" s="1"/>
  <c r="K20" i="40" s="1"/>
  <c r="I19" i="40"/>
  <c r="J19" i="40" s="1"/>
  <c r="K19" i="40" s="1"/>
  <c r="H18" i="40"/>
  <c r="I18" i="40" s="1"/>
  <c r="J18" i="40" s="1"/>
  <c r="K18" i="40" s="1"/>
  <c r="H17" i="40"/>
  <c r="I17" i="40" s="1"/>
  <c r="J17" i="40" s="1"/>
  <c r="K17" i="40" s="1"/>
  <c r="H16" i="40"/>
  <c r="I16" i="40" s="1"/>
  <c r="J16" i="40" s="1"/>
  <c r="K16" i="40" s="1"/>
  <c r="H15" i="40"/>
  <c r="I15" i="40" s="1"/>
  <c r="J15" i="40" s="1"/>
  <c r="K15" i="40" s="1"/>
  <c r="I14" i="40"/>
  <c r="J14" i="40" s="1"/>
  <c r="K14" i="40" s="1"/>
  <c r="N14" i="40" s="1"/>
  <c r="H13" i="40"/>
  <c r="I13" i="40" s="1"/>
  <c r="J13" i="40" s="1"/>
  <c r="K13" i="40" s="1"/>
  <c r="I12" i="40"/>
  <c r="J12" i="40" s="1"/>
  <c r="K12" i="40" s="1"/>
  <c r="H11" i="40"/>
  <c r="I11" i="40" s="1"/>
  <c r="J11" i="40" s="1"/>
  <c r="K11" i="40" s="1"/>
  <c r="I10" i="40"/>
  <c r="J10" i="40" s="1"/>
  <c r="K10" i="40" s="1"/>
  <c r="I9" i="40"/>
  <c r="J9" i="40" s="1"/>
  <c r="K9" i="40" s="1"/>
  <c r="I8" i="40"/>
  <c r="J8" i="40" s="1"/>
  <c r="K8" i="40" s="1"/>
  <c r="I7" i="40"/>
  <c r="J7" i="40" s="1"/>
  <c r="G7" i="40"/>
  <c r="I6" i="40"/>
  <c r="J6" i="40" s="1"/>
  <c r="K6" i="40" s="1"/>
  <c r="I5" i="40"/>
  <c r="J5" i="40" s="1"/>
  <c r="K5" i="40" s="1"/>
  <c r="H4" i="40"/>
  <c r="I4" i="40" s="1"/>
  <c r="J4" i="40" s="1"/>
  <c r="K4" i="40" s="1"/>
  <c r="I3" i="40"/>
  <c r="J3" i="40" s="1"/>
  <c r="K3" i="40" s="1"/>
  <c r="J2" i="40"/>
  <c r="K2" i="40" s="1"/>
  <c r="I2" i="40"/>
  <c r="O167" i="39"/>
  <c r="I166" i="39"/>
  <c r="J166" i="39" s="1"/>
  <c r="K166" i="39" s="1"/>
  <c r="H165" i="39"/>
  <c r="I165" i="39" s="1"/>
  <c r="J165" i="39" s="1"/>
  <c r="K165" i="39" s="1"/>
  <c r="I164" i="39"/>
  <c r="J164" i="39" s="1"/>
  <c r="K164" i="39" s="1"/>
  <c r="I163" i="39"/>
  <c r="J163" i="39" s="1"/>
  <c r="K163" i="39" s="1"/>
  <c r="I162" i="39"/>
  <c r="J162" i="39" s="1"/>
  <c r="K162" i="39" s="1"/>
  <c r="I161" i="39"/>
  <c r="J161" i="39" s="1"/>
  <c r="K161" i="39" s="1"/>
  <c r="G161" i="39"/>
  <c r="I160" i="39"/>
  <c r="J160" i="39" s="1"/>
  <c r="K160" i="39" s="1"/>
  <c r="I159" i="39"/>
  <c r="J159" i="39" s="1"/>
  <c r="K159" i="39" s="1"/>
  <c r="I158" i="39"/>
  <c r="J158" i="39" s="1"/>
  <c r="K158" i="39" s="1"/>
  <c r="I157" i="39"/>
  <c r="J157" i="39" s="1"/>
  <c r="K157" i="39" s="1"/>
  <c r="I156" i="39"/>
  <c r="J156" i="39" s="1"/>
  <c r="K156" i="39" s="1"/>
  <c r="I155" i="39"/>
  <c r="J155" i="39" s="1"/>
  <c r="K155" i="39" s="1"/>
  <c r="I154" i="39"/>
  <c r="J154" i="39" s="1"/>
  <c r="K154" i="39" s="1"/>
  <c r="H153" i="39"/>
  <c r="I153" i="39" s="1"/>
  <c r="J153" i="39" s="1"/>
  <c r="K153" i="39" s="1"/>
  <c r="I152" i="39"/>
  <c r="J152" i="39" s="1"/>
  <c r="K152" i="39" s="1"/>
  <c r="I151" i="39"/>
  <c r="J151" i="39" s="1"/>
  <c r="K151" i="39" s="1"/>
  <c r="H150" i="39"/>
  <c r="I150" i="39" s="1"/>
  <c r="J150" i="39" s="1"/>
  <c r="K150" i="39" s="1"/>
  <c r="H149" i="39"/>
  <c r="I149" i="39" s="1"/>
  <c r="J149" i="39" s="1"/>
  <c r="K149" i="39" s="1"/>
  <c r="I148" i="39"/>
  <c r="J148" i="39" s="1"/>
  <c r="K148" i="39" s="1"/>
  <c r="H147" i="39"/>
  <c r="I147" i="39" s="1"/>
  <c r="J147" i="39" s="1"/>
  <c r="K147" i="39" s="1"/>
  <c r="I146" i="39"/>
  <c r="J146" i="39" s="1"/>
  <c r="K146" i="39" s="1"/>
  <c r="I145" i="39"/>
  <c r="J145" i="39" s="1"/>
  <c r="K145" i="39" s="1"/>
  <c r="I144" i="39"/>
  <c r="J144" i="39" s="1"/>
  <c r="K144" i="39" s="1"/>
  <c r="J143" i="39"/>
  <c r="K143" i="39" s="1"/>
  <c r="I143" i="39"/>
  <c r="I142" i="39"/>
  <c r="J142" i="39" s="1"/>
  <c r="K142" i="39" s="1"/>
  <c r="I141" i="39"/>
  <c r="J141" i="39" s="1"/>
  <c r="K141" i="39" s="1"/>
  <c r="I140" i="39"/>
  <c r="J140" i="39" s="1"/>
  <c r="K140" i="39" s="1"/>
  <c r="I139" i="39"/>
  <c r="J139" i="39" s="1"/>
  <c r="K139" i="39" s="1"/>
  <c r="I138" i="39"/>
  <c r="J138" i="39" s="1"/>
  <c r="K138" i="39" s="1"/>
  <c r="J137" i="39"/>
  <c r="K137" i="39" s="1"/>
  <c r="I137" i="39"/>
  <c r="I136" i="39"/>
  <c r="J136" i="39" s="1"/>
  <c r="K136" i="39" s="1"/>
  <c r="I135" i="39"/>
  <c r="J135" i="39" s="1"/>
  <c r="K135" i="39" s="1"/>
  <c r="H134" i="39"/>
  <c r="I134" i="39" s="1"/>
  <c r="J134" i="39" s="1"/>
  <c r="K134" i="39" s="1"/>
  <c r="I133" i="39"/>
  <c r="J133" i="39" s="1"/>
  <c r="K133" i="39" s="1"/>
  <c r="H132" i="39"/>
  <c r="I132" i="39" s="1"/>
  <c r="J132" i="39" s="1"/>
  <c r="K132" i="39" s="1"/>
  <c r="I131" i="39"/>
  <c r="J131" i="39" s="1"/>
  <c r="K131" i="39" s="1"/>
  <c r="H130" i="39"/>
  <c r="I130" i="39" s="1"/>
  <c r="J130" i="39" s="1"/>
  <c r="K130" i="39" s="1"/>
  <c r="I129" i="39"/>
  <c r="J129" i="39" s="1"/>
  <c r="K129" i="39" s="1"/>
  <c r="I128" i="39"/>
  <c r="J128" i="39" s="1"/>
  <c r="K128" i="39" s="1"/>
  <c r="I127" i="39"/>
  <c r="J127" i="39" s="1"/>
  <c r="K127" i="39" s="1"/>
  <c r="H126" i="39"/>
  <c r="I126" i="39" s="1"/>
  <c r="J126" i="39" s="1"/>
  <c r="K126" i="39" s="1"/>
  <c r="I125" i="39"/>
  <c r="J125" i="39" s="1"/>
  <c r="K125" i="39" s="1"/>
  <c r="I124" i="39"/>
  <c r="J124" i="39" s="1"/>
  <c r="K124" i="39" s="1"/>
  <c r="I123" i="39"/>
  <c r="J123" i="39" s="1"/>
  <c r="K123" i="39" s="1"/>
  <c r="I122" i="39"/>
  <c r="J122" i="39" s="1"/>
  <c r="K122" i="39" s="1"/>
  <c r="I121" i="39"/>
  <c r="J121" i="39" s="1"/>
  <c r="K121" i="39" s="1"/>
  <c r="I120" i="39"/>
  <c r="J120" i="39" s="1"/>
  <c r="K120" i="39" s="1"/>
  <c r="I119" i="39"/>
  <c r="J119" i="39" s="1"/>
  <c r="K119" i="39" s="1"/>
  <c r="I118" i="39"/>
  <c r="J118" i="39" s="1"/>
  <c r="K118" i="39" s="1"/>
  <c r="I117" i="39"/>
  <c r="J117" i="39" s="1"/>
  <c r="K117" i="39" s="1"/>
  <c r="H116" i="39"/>
  <c r="I116" i="39" s="1"/>
  <c r="J116" i="39" s="1"/>
  <c r="K116" i="39" s="1"/>
  <c r="H115" i="39"/>
  <c r="I115" i="39" s="1"/>
  <c r="J115" i="39" s="1"/>
  <c r="K115" i="39" s="1"/>
  <c r="I114" i="39"/>
  <c r="J114" i="39" s="1"/>
  <c r="K114" i="39" s="1"/>
  <c r="I113" i="39"/>
  <c r="J113" i="39" s="1"/>
  <c r="K113" i="39" s="1"/>
  <c r="H112" i="39"/>
  <c r="I112" i="39" s="1"/>
  <c r="J112" i="39" s="1"/>
  <c r="K112" i="39" s="1"/>
  <c r="H111" i="39"/>
  <c r="I111" i="39" s="1"/>
  <c r="J111" i="39" s="1"/>
  <c r="K111" i="39" s="1"/>
  <c r="I110" i="39"/>
  <c r="J110" i="39" s="1"/>
  <c r="K110" i="39" s="1"/>
  <c r="H109" i="39"/>
  <c r="I109" i="39" s="1"/>
  <c r="J109" i="39" s="1"/>
  <c r="K109" i="39" s="1"/>
  <c r="I108" i="39"/>
  <c r="J108" i="39" s="1"/>
  <c r="K108" i="39" s="1"/>
  <c r="I107" i="39"/>
  <c r="J107" i="39" s="1"/>
  <c r="K107" i="39" s="1"/>
  <c r="I106" i="39"/>
  <c r="J106" i="39" s="1"/>
  <c r="K106" i="39" s="1"/>
  <c r="I105" i="39"/>
  <c r="J105" i="39" s="1"/>
  <c r="K105" i="39" s="1"/>
  <c r="J104" i="39"/>
  <c r="K104" i="39" s="1"/>
  <c r="I104" i="39"/>
  <c r="H103" i="39"/>
  <c r="I103" i="39" s="1"/>
  <c r="J103" i="39" s="1"/>
  <c r="K103" i="39" s="1"/>
  <c r="H102" i="39"/>
  <c r="I102" i="39" s="1"/>
  <c r="J102" i="39" s="1"/>
  <c r="K102" i="39" s="1"/>
  <c r="H101" i="39"/>
  <c r="I101" i="39" s="1"/>
  <c r="J101" i="39" s="1"/>
  <c r="K101" i="39" s="1"/>
  <c r="I100" i="39"/>
  <c r="J100" i="39" s="1"/>
  <c r="K100" i="39" s="1"/>
  <c r="H100" i="39"/>
  <c r="H99" i="39"/>
  <c r="I99" i="39" s="1"/>
  <c r="J99" i="39" s="1"/>
  <c r="K99" i="39" s="1"/>
  <c r="I98" i="39"/>
  <c r="J98" i="39" s="1"/>
  <c r="K98" i="39" s="1"/>
  <c r="H97" i="39"/>
  <c r="I97" i="39" s="1"/>
  <c r="J97" i="39" s="1"/>
  <c r="K97" i="39" s="1"/>
  <c r="I96" i="39"/>
  <c r="J96" i="39" s="1"/>
  <c r="K96" i="39" s="1"/>
  <c r="I95" i="39"/>
  <c r="J95" i="39" s="1"/>
  <c r="K95" i="39" s="1"/>
  <c r="H95" i="39"/>
  <c r="H94" i="39"/>
  <c r="I94" i="39" s="1"/>
  <c r="J94" i="39" s="1"/>
  <c r="K94" i="39" s="1"/>
  <c r="I93" i="39"/>
  <c r="J93" i="39" s="1"/>
  <c r="K93" i="39" s="1"/>
  <c r="I92" i="39"/>
  <c r="G92" i="39"/>
  <c r="K92" i="39" s="1"/>
  <c r="I91" i="39"/>
  <c r="G91" i="39"/>
  <c r="K91" i="39" s="1"/>
  <c r="I90" i="39"/>
  <c r="G90" i="39"/>
  <c r="I89" i="39"/>
  <c r="G89" i="39"/>
  <c r="K89" i="39" s="1"/>
  <c r="I88" i="39"/>
  <c r="G88" i="39"/>
  <c r="I87" i="39"/>
  <c r="G87" i="39"/>
  <c r="K87" i="39" s="1"/>
  <c r="I86" i="39"/>
  <c r="K86" i="39" s="1"/>
  <c r="H85" i="39"/>
  <c r="I85" i="39" s="1"/>
  <c r="J85" i="39" s="1"/>
  <c r="K85" i="39" s="1"/>
  <c r="I84" i="39"/>
  <c r="J84" i="39" s="1"/>
  <c r="K84" i="39" s="1"/>
  <c r="I83" i="39"/>
  <c r="J83" i="39" s="1"/>
  <c r="G83" i="39"/>
  <c r="D83" i="39"/>
  <c r="I82" i="39"/>
  <c r="J82" i="39" s="1"/>
  <c r="K82" i="39" s="1"/>
  <c r="I81" i="39"/>
  <c r="J81" i="39" s="1"/>
  <c r="K81" i="39" s="1"/>
  <c r="I80" i="39"/>
  <c r="J80" i="39" s="1"/>
  <c r="K80" i="39" s="1"/>
  <c r="I79" i="39"/>
  <c r="J79" i="39" s="1"/>
  <c r="K79" i="39" s="1"/>
  <c r="I78" i="39"/>
  <c r="J78" i="39" s="1"/>
  <c r="K78" i="39" s="1"/>
  <c r="I77" i="39"/>
  <c r="J77" i="39" s="1"/>
  <c r="K77" i="39" s="1"/>
  <c r="I76" i="39"/>
  <c r="J76" i="39" s="1"/>
  <c r="K76" i="39" s="1"/>
  <c r="I75" i="39"/>
  <c r="J75" i="39" s="1"/>
  <c r="K75" i="39" s="1"/>
  <c r="I74" i="39"/>
  <c r="J74" i="39" s="1"/>
  <c r="K74" i="39" s="1"/>
  <c r="I73" i="39"/>
  <c r="J73" i="39" s="1"/>
  <c r="K73" i="39" s="1"/>
  <c r="J72" i="39"/>
  <c r="K72" i="39" s="1"/>
  <c r="N72" i="39" s="1"/>
  <c r="I72" i="39"/>
  <c r="I71" i="39"/>
  <c r="J71" i="39" s="1"/>
  <c r="K71" i="39" s="1"/>
  <c r="I70" i="39"/>
  <c r="J70" i="39" s="1"/>
  <c r="K70" i="39" s="1"/>
  <c r="I69" i="39"/>
  <c r="J69" i="39" s="1"/>
  <c r="K69" i="39" s="1"/>
  <c r="I68" i="39"/>
  <c r="J68" i="39" s="1"/>
  <c r="K68" i="39" s="1"/>
  <c r="J67" i="39"/>
  <c r="K67" i="39" s="1"/>
  <c r="I67" i="39"/>
  <c r="I66" i="39"/>
  <c r="J66" i="39" s="1"/>
  <c r="K66" i="39" s="1"/>
  <c r="I65" i="39"/>
  <c r="J65" i="39" s="1"/>
  <c r="K65" i="39" s="1"/>
  <c r="I64" i="39"/>
  <c r="J64" i="39" s="1"/>
  <c r="K64" i="39" s="1"/>
  <c r="J63" i="39"/>
  <c r="K63" i="39" s="1"/>
  <c r="I63" i="39"/>
  <c r="I62" i="39"/>
  <c r="J62" i="39" s="1"/>
  <c r="K62" i="39" s="1"/>
  <c r="I61" i="39"/>
  <c r="J61" i="39" s="1"/>
  <c r="G61" i="39"/>
  <c r="H60" i="39"/>
  <c r="I60" i="39" s="1"/>
  <c r="J60" i="39" s="1"/>
  <c r="K60" i="39" s="1"/>
  <c r="H59" i="39"/>
  <c r="I59" i="39" s="1"/>
  <c r="J59" i="39" s="1"/>
  <c r="K59" i="39" s="1"/>
  <c r="I58" i="39"/>
  <c r="J58" i="39" s="1"/>
  <c r="K58" i="39" s="1"/>
  <c r="I57" i="39"/>
  <c r="J57" i="39" s="1"/>
  <c r="K57" i="39" s="1"/>
  <c r="N57" i="39" s="1"/>
  <c r="I56" i="39"/>
  <c r="J56" i="39" s="1"/>
  <c r="K56" i="39" s="1"/>
  <c r="I55" i="39"/>
  <c r="J55" i="39" s="1"/>
  <c r="K55" i="39" s="1"/>
  <c r="I54" i="39"/>
  <c r="J54" i="39" s="1"/>
  <c r="K54" i="39" s="1"/>
  <c r="I53" i="39"/>
  <c r="J53" i="39" s="1"/>
  <c r="K53" i="39" s="1"/>
  <c r="I52" i="39"/>
  <c r="J52" i="39" s="1"/>
  <c r="K52" i="39" s="1"/>
  <c r="I51" i="39"/>
  <c r="J51" i="39" s="1"/>
  <c r="K51" i="39" s="1"/>
  <c r="I50" i="39"/>
  <c r="J50" i="39" s="1"/>
  <c r="K50" i="39" s="1"/>
  <c r="I49" i="39"/>
  <c r="J49" i="39" s="1"/>
  <c r="K49" i="39" s="1"/>
  <c r="I48" i="39"/>
  <c r="J48" i="39" s="1"/>
  <c r="K48" i="39" s="1"/>
  <c r="I47" i="39"/>
  <c r="J47" i="39" s="1"/>
  <c r="K47" i="39" s="1"/>
  <c r="I46" i="39"/>
  <c r="J46" i="39" s="1"/>
  <c r="K46" i="39" s="1"/>
  <c r="G46" i="39"/>
  <c r="I45" i="39"/>
  <c r="J45" i="39" s="1"/>
  <c r="G45" i="39"/>
  <c r="I44" i="39"/>
  <c r="J44" i="39" s="1"/>
  <c r="K44" i="39" s="1"/>
  <c r="I43" i="39"/>
  <c r="J43" i="39" s="1"/>
  <c r="K43" i="39" s="1"/>
  <c r="I42" i="39"/>
  <c r="J42" i="39" s="1"/>
  <c r="K42" i="39" s="1"/>
  <c r="J41" i="39"/>
  <c r="K41" i="39" s="1"/>
  <c r="N41" i="39" s="1"/>
  <c r="I41" i="39"/>
  <c r="I40" i="39"/>
  <c r="J40" i="39" s="1"/>
  <c r="K40" i="39" s="1"/>
  <c r="I39" i="39"/>
  <c r="J39" i="39" s="1"/>
  <c r="K39" i="39" s="1"/>
  <c r="H38" i="39"/>
  <c r="I38" i="39" s="1"/>
  <c r="J38" i="39" s="1"/>
  <c r="K38" i="39" s="1"/>
  <c r="I37" i="39"/>
  <c r="J37" i="39" s="1"/>
  <c r="K37" i="39" s="1"/>
  <c r="I36" i="39"/>
  <c r="J36" i="39" s="1"/>
  <c r="K36" i="39" s="1"/>
  <c r="H35" i="39"/>
  <c r="I35" i="39" s="1"/>
  <c r="J35" i="39" s="1"/>
  <c r="K35" i="39" s="1"/>
  <c r="H34" i="39"/>
  <c r="I34" i="39" s="1"/>
  <c r="J34" i="39" s="1"/>
  <c r="K34" i="39" s="1"/>
  <c r="I33" i="39"/>
  <c r="J33" i="39" s="1"/>
  <c r="K33" i="39" s="1"/>
  <c r="I32" i="39"/>
  <c r="J32" i="39" s="1"/>
  <c r="K32" i="39" s="1"/>
  <c r="I31" i="39"/>
  <c r="J31" i="39" s="1"/>
  <c r="K31" i="39" s="1"/>
  <c r="I30" i="39"/>
  <c r="J30" i="39" s="1"/>
  <c r="K30" i="39" s="1"/>
  <c r="N30" i="39" s="1"/>
  <c r="I29" i="39"/>
  <c r="J29" i="39" s="1"/>
  <c r="K29" i="39" s="1"/>
  <c r="I28" i="39"/>
  <c r="J28" i="39" s="1"/>
  <c r="K28" i="39" s="1"/>
  <c r="I27" i="39"/>
  <c r="J27" i="39" s="1"/>
  <c r="K27" i="39" s="1"/>
  <c r="I26" i="39"/>
  <c r="J26" i="39" s="1"/>
  <c r="K26" i="39" s="1"/>
  <c r="I25" i="39"/>
  <c r="J25" i="39" s="1"/>
  <c r="K25" i="39" s="1"/>
  <c r="I24" i="39"/>
  <c r="J24" i="39" s="1"/>
  <c r="K24" i="39" s="1"/>
  <c r="H23" i="39"/>
  <c r="I23" i="39" s="1"/>
  <c r="J23" i="39" s="1"/>
  <c r="K23" i="39" s="1"/>
  <c r="I22" i="39"/>
  <c r="J22" i="39" s="1"/>
  <c r="K22" i="39" s="1"/>
  <c r="I21" i="39"/>
  <c r="J21" i="39" s="1"/>
  <c r="K21" i="39" s="1"/>
  <c r="N21" i="39" s="1"/>
  <c r="I20" i="39"/>
  <c r="J20" i="39" s="1"/>
  <c r="K20" i="39" s="1"/>
  <c r="I19" i="39"/>
  <c r="J19" i="39" s="1"/>
  <c r="K19" i="39" s="1"/>
  <c r="H18" i="39"/>
  <c r="I18" i="39" s="1"/>
  <c r="J18" i="39" s="1"/>
  <c r="K18" i="39" s="1"/>
  <c r="H17" i="39"/>
  <c r="I17" i="39" s="1"/>
  <c r="J17" i="39" s="1"/>
  <c r="K17" i="39" s="1"/>
  <c r="H16" i="39"/>
  <c r="I16" i="39" s="1"/>
  <c r="J16" i="39" s="1"/>
  <c r="K16" i="39" s="1"/>
  <c r="H15" i="39"/>
  <c r="I15" i="39" s="1"/>
  <c r="J15" i="39" s="1"/>
  <c r="K15" i="39" s="1"/>
  <c r="J14" i="39"/>
  <c r="K14" i="39" s="1"/>
  <c r="I14" i="39"/>
  <c r="H13" i="39"/>
  <c r="I13" i="39" s="1"/>
  <c r="J13" i="39" s="1"/>
  <c r="K13" i="39" s="1"/>
  <c r="I12" i="39"/>
  <c r="J12" i="39" s="1"/>
  <c r="K12" i="39" s="1"/>
  <c r="H11" i="39"/>
  <c r="I11" i="39" s="1"/>
  <c r="J11" i="39" s="1"/>
  <c r="K11" i="39" s="1"/>
  <c r="J10" i="39"/>
  <c r="K10" i="39" s="1"/>
  <c r="I10" i="39"/>
  <c r="I9" i="39"/>
  <c r="J9" i="39" s="1"/>
  <c r="K9" i="39" s="1"/>
  <c r="I8" i="39"/>
  <c r="J8" i="39" s="1"/>
  <c r="K8" i="39" s="1"/>
  <c r="I7" i="39"/>
  <c r="J7" i="39" s="1"/>
  <c r="G7" i="39"/>
  <c r="I6" i="39"/>
  <c r="J6" i="39" s="1"/>
  <c r="K6" i="39" s="1"/>
  <c r="I5" i="39"/>
  <c r="J5" i="39" s="1"/>
  <c r="K5" i="39" s="1"/>
  <c r="H4" i="39"/>
  <c r="I4" i="39" s="1"/>
  <c r="J4" i="39" s="1"/>
  <c r="K4" i="39" s="1"/>
  <c r="I3" i="39"/>
  <c r="J3" i="39" s="1"/>
  <c r="K3" i="39" s="1"/>
  <c r="I2" i="39"/>
  <c r="J2" i="39" s="1"/>
  <c r="K2" i="39" s="1"/>
  <c r="O167" i="38"/>
  <c r="I166" i="38"/>
  <c r="J166" i="38" s="1"/>
  <c r="K166" i="38" s="1"/>
  <c r="H165" i="38"/>
  <c r="I165" i="38" s="1"/>
  <c r="J165" i="38" s="1"/>
  <c r="K165" i="38" s="1"/>
  <c r="I164" i="38"/>
  <c r="J164" i="38" s="1"/>
  <c r="K164" i="38" s="1"/>
  <c r="I163" i="38"/>
  <c r="J163" i="38" s="1"/>
  <c r="K163" i="38" s="1"/>
  <c r="I162" i="38"/>
  <c r="J162" i="38" s="1"/>
  <c r="K162" i="38" s="1"/>
  <c r="I161" i="38"/>
  <c r="J161" i="38" s="1"/>
  <c r="G161" i="38"/>
  <c r="I160" i="38"/>
  <c r="J160" i="38" s="1"/>
  <c r="K160" i="38" s="1"/>
  <c r="I159" i="38"/>
  <c r="J159" i="38" s="1"/>
  <c r="K159" i="38" s="1"/>
  <c r="I158" i="38"/>
  <c r="J158" i="38" s="1"/>
  <c r="K158" i="38" s="1"/>
  <c r="I157" i="38"/>
  <c r="J157" i="38" s="1"/>
  <c r="K157" i="38" s="1"/>
  <c r="I156" i="38"/>
  <c r="J156" i="38" s="1"/>
  <c r="K156" i="38" s="1"/>
  <c r="I155" i="38"/>
  <c r="J155" i="38" s="1"/>
  <c r="K155" i="38" s="1"/>
  <c r="I154" i="38"/>
  <c r="J154" i="38" s="1"/>
  <c r="K154" i="38" s="1"/>
  <c r="H153" i="38"/>
  <c r="I153" i="38" s="1"/>
  <c r="J153" i="38" s="1"/>
  <c r="K153" i="38" s="1"/>
  <c r="I152" i="38"/>
  <c r="J152" i="38" s="1"/>
  <c r="K152" i="38" s="1"/>
  <c r="I151" i="38"/>
  <c r="J151" i="38" s="1"/>
  <c r="K151" i="38" s="1"/>
  <c r="H150" i="38"/>
  <c r="I150" i="38" s="1"/>
  <c r="J150" i="38" s="1"/>
  <c r="K150" i="38" s="1"/>
  <c r="H149" i="38"/>
  <c r="I149" i="38" s="1"/>
  <c r="J149" i="38" s="1"/>
  <c r="K149" i="38" s="1"/>
  <c r="I148" i="38"/>
  <c r="J148" i="38" s="1"/>
  <c r="K148" i="38" s="1"/>
  <c r="H147" i="38"/>
  <c r="I147" i="38" s="1"/>
  <c r="J147" i="38" s="1"/>
  <c r="K147" i="38" s="1"/>
  <c r="I146" i="38"/>
  <c r="J146" i="38" s="1"/>
  <c r="K146" i="38" s="1"/>
  <c r="I145" i="38"/>
  <c r="J145" i="38" s="1"/>
  <c r="K145" i="38" s="1"/>
  <c r="I144" i="38"/>
  <c r="J144" i="38" s="1"/>
  <c r="K144" i="38" s="1"/>
  <c r="I143" i="38"/>
  <c r="J143" i="38" s="1"/>
  <c r="K143" i="38" s="1"/>
  <c r="I142" i="38"/>
  <c r="J142" i="38" s="1"/>
  <c r="K142" i="38" s="1"/>
  <c r="I141" i="38"/>
  <c r="J141" i="38" s="1"/>
  <c r="K141" i="38" s="1"/>
  <c r="I140" i="38"/>
  <c r="J140" i="38" s="1"/>
  <c r="K140" i="38" s="1"/>
  <c r="I139" i="38"/>
  <c r="J139" i="38" s="1"/>
  <c r="K139" i="38" s="1"/>
  <c r="I138" i="38"/>
  <c r="J138" i="38" s="1"/>
  <c r="K138" i="38" s="1"/>
  <c r="I137" i="38"/>
  <c r="J137" i="38" s="1"/>
  <c r="K137" i="38" s="1"/>
  <c r="I136" i="38"/>
  <c r="J136" i="38" s="1"/>
  <c r="K136" i="38" s="1"/>
  <c r="I135" i="38"/>
  <c r="J135" i="38" s="1"/>
  <c r="K135" i="38" s="1"/>
  <c r="H134" i="38"/>
  <c r="I134" i="38" s="1"/>
  <c r="J134" i="38" s="1"/>
  <c r="K134" i="38" s="1"/>
  <c r="I133" i="38"/>
  <c r="J133" i="38" s="1"/>
  <c r="K133" i="38" s="1"/>
  <c r="H132" i="38"/>
  <c r="I132" i="38" s="1"/>
  <c r="J132" i="38" s="1"/>
  <c r="K132" i="38" s="1"/>
  <c r="I131" i="38"/>
  <c r="J131" i="38" s="1"/>
  <c r="K131" i="38" s="1"/>
  <c r="H130" i="38"/>
  <c r="I130" i="38" s="1"/>
  <c r="J130" i="38" s="1"/>
  <c r="K130" i="38" s="1"/>
  <c r="I129" i="38"/>
  <c r="J129" i="38" s="1"/>
  <c r="K129" i="38" s="1"/>
  <c r="I128" i="38"/>
  <c r="J128" i="38" s="1"/>
  <c r="K128" i="38" s="1"/>
  <c r="I127" i="38"/>
  <c r="J127" i="38" s="1"/>
  <c r="K127" i="38" s="1"/>
  <c r="H126" i="38"/>
  <c r="I126" i="38" s="1"/>
  <c r="J126" i="38" s="1"/>
  <c r="K126" i="38" s="1"/>
  <c r="I125" i="38"/>
  <c r="J125" i="38" s="1"/>
  <c r="K125" i="38" s="1"/>
  <c r="I124" i="38"/>
  <c r="J124" i="38" s="1"/>
  <c r="K124" i="38" s="1"/>
  <c r="I123" i="38"/>
  <c r="J123" i="38" s="1"/>
  <c r="K123" i="38" s="1"/>
  <c r="I122" i="38"/>
  <c r="J122" i="38" s="1"/>
  <c r="K122" i="38" s="1"/>
  <c r="I121" i="38"/>
  <c r="J121" i="38" s="1"/>
  <c r="K121" i="38" s="1"/>
  <c r="I120" i="38"/>
  <c r="J120" i="38" s="1"/>
  <c r="K120" i="38" s="1"/>
  <c r="I119" i="38"/>
  <c r="J119" i="38" s="1"/>
  <c r="K119" i="38" s="1"/>
  <c r="I118" i="38"/>
  <c r="J118" i="38" s="1"/>
  <c r="K118" i="38" s="1"/>
  <c r="I117" i="38"/>
  <c r="J117" i="38" s="1"/>
  <c r="K117" i="38" s="1"/>
  <c r="H116" i="38"/>
  <c r="I116" i="38" s="1"/>
  <c r="J116" i="38" s="1"/>
  <c r="K116" i="38" s="1"/>
  <c r="H115" i="38"/>
  <c r="I115" i="38" s="1"/>
  <c r="J115" i="38" s="1"/>
  <c r="K115" i="38" s="1"/>
  <c r="I114" i="38"/>
  <c r="J114" i="38" s="1"/>
  <c r="K114" i="38" s="1"/>
  <c r="I113" i="38"/>
  <c r="J113" i="38" s="1"/>
  <c r="K113" i="38" s="1"/>
  <c r="H112" i="38"/>
  <c r="I112" i="38" s="1"/>
  <c r="J112" i="38" s="1"/>
  <c r="K112" i="38" s="1"/>
  <c r="H111" i="38"/>
  <c r="I111" i="38" s="1"/>
  <c r="J111" i="38" s="1"/>
  <c r="K111" i="38" s="1"/>
  <c r="I110" i="38"/>
  <c r="J110" i="38" s="1"/>
  <c r="K110" i="38" s="1"/>
  <c r="H109" i="38"/>
  <c r="I109" i="38" s="1"/>
  <c r="J109" i="38" s="1"/>
  <c r="K109" i="38" s="1"/>
  <c r="I108" i="38"/>
  <c r="J108" i="38" s="1"/>
  <c r="K108" i="38" s="1"/>
  <c r="I107" i="38"/>
  <c r="J107" i="38" s="1"/>
  <c r="K107" i="38" s="1"/>
  <c r="I106" i="38"/>
  <c r="J106" i="38" s="1"/>
  <c r="K106" i="38" s="1"/>
  <c r="I105" i="38"/>
  <c r="J105" i="38" s="1"/>
  <c r="K105" i="38" s="1"/>
  <c r="I104" i="38"/>
  <c r="J104" i="38" s="1"/>
  <c r="K104" i="38" s="1"/>
  <c r="H103" i="38"/>
  <c r="I103" i="38" s="1"/>
  <c r="J103" i="38" s="1"/>
  <c r="K103" i="38" s="1"/>
  <c r="H102" i="38"/>
  <c r="I102" i="38" s="1"/>
  <c r="J102" i="38" s="1"/>
  <c r="K102" i="38" s="1"/>
  <c r="H101" i="38"/>
  <c r="I101" i="38" s="1"/>
  <c r="J101" i="38" s="1"/>
  <c r="K101" i="38" s="1"/>
  <c r="H100" i="38"/>
  <c r="I100" i="38" s="1"/>
  <c r="J100" i="38" s="1"/>
  <c r="K100" i="38" s="1"/>
  <c r="H99" i="38"/>
  <c r="I99" i="38" s="1"/>
  <c r="J99" i="38" s="1"/>
  <c r="K99" i="38" s="1"/>
  <c r="I98" i="38"/>
  <c r="J98" i="38" s="1"/>
  <c r="K98" i="38" s="1"/>
  <c r="H97" i="38"/>
  <c r="I97" i="38" s="1"/>
  <c r="J97" i="38" s="1"/>
  <c r="K97" i="38" s="1"/>
  <c r="I96" i="38"/>
  <c r="J96" i="38" s="1"/>
  <c r="K96" i="38" s="1"/>
  <c r="I95" i="38"/>
  <c r="J95" i="38" s="1"/>
  <c r="K95" i="38" s="1"/>
  <c r="H95" i="38"/>
  <c r="H94" i="38"/>
  <c r="I94" i="38" s="1"/>
  <c r="J94" i="38" s="1"/>
  <c r="K94" i="38" s="1"/>
  <c r="I93" i="38"/>
  <c r="J93" i="38" s="1"/>
  <c r="K93" i="38" s="1"/>
  <c r="I92" i="38"/>
  <c r="G92" i="38"/>
  <c r="I91" i="38"/>
  <c r="G91" i="38"/>
  <c r="I90" i="38"/>
  <c r="G90" i="38"/>
  <c r="K90" i="38" s="1"/>
  <c r="I89" i="38"/>
  <c r="G89" i="38"/>
  <c r="I88" i="38"/>
  <c r="G88" i="38"/>
  <c r="I87" i="38"/>
  <c r="G87" i="38"/>
  <c r="I86" i="38"/>
  <c r="K86" i="38" s="1"/>
  <c r="H85" i="38"/>
  <c r="I85" i="38" s="1"/>
  <c r="J85" i="38" s="1"/>
  <c r="K85" i="38" s="1"/>
  <c r="I84" i="38"/>
  <c r="J84" i="38" s="1"/>
  <c r="K84" i="38" s="1"/>
  <c r="M84" i="38" s="1"/>
  <c r="I83" i="38"/>
  <c r="J83" i="38" s="1"/>
  <c r="G83" i="38"/>
  <c r="D83" i="38"/>
  <c r="I82" i="38"/>
  <c r="J82" i="38" s="1"/>
  <c r="K82" i="38" s="1"/>
  <c r="I81" i="38"/>
  <c r="J81" i="38" s="1"/>
  <c r="K81" i="38" s="1"/>
  <c r="I80" i="38"/>
  <c r="J80" i="38" s="1"/>
  <c r="K80" i="38" s="1"/>
  <c r="I79" i="38"/>
  <c r="J79" i="38" s="1"/>
  <c r="K79" i="38" s="1"/>
  <c r="I78" i="38"/>
  <c r="J78" i="38" s="1"/>
  <c r="K78" i="38" s="1"/>
  <c r="I77" i="38"/>
  <c r="J77" i="38" s="1"/>
  <c r="K77" i="38" s="1"/>
  <c r="I76" i="38"/>
  <c r="J76" i="38" s="1"/>
  <c r="K76" i="38" s="1"/>
  <c r="I75" i="38"/>
  <c r="J75" i="38" s="1"/>
  <c r="K75" i="38" s="1"/>
  <c r="J74" i="38"/>
  <c r="K74" i="38" s="1"/>
  <c r="M74" i="38" s="1"/>
  <c r="I74" i="38"/>
  <c r="I73" i="38"/>
  <c r="J73" i="38" s="1"/>
  <c r="K73" i="38" s="1"/>
  <c r="I72" i="38"/>
  <c r="J72" i="38" s="1"/>
  <c r="K72" i="38" s="1"/>
  <c r="I71" i="38"/>
  <c r="J71" i="38" s="1"/>
  <c r="K71" i="38" s="1"/>
  <c r="I70" i="38"/>
  <c r="J70" i="38" s="1"/>
  <c r="K70" i="38" s="1"/>
  <c r="I69" i="38"/>
  <c r="J69" i="38" s="1"/>
  <c r="K69" i="38" s="1"/>
  <c r="I68" i="38"/>
  <c r="J68" i="38" s="1"/>
  <c r="K68" i="38" s="1"/>
  <c r="I67" i="38"/>
  <c r="J67" i="38" s="1"/>
  <c r="K67" i="38" s="1"/>
  <c r="I66" i="38"/>
  <c r="J66" i="38" s="1"/>
  <c r="K66" i="38" s="1"/>
  <c r="I65" i="38"/>
  <c r="J65" i="38" s="1"/>
  <c r="K65" i="38" s="1"/>
  <c r="I64" i="38"/>
  <c r="J64" i="38" s="1"/>
  <c r="K64" i="38" s="1"/>
  <c r="I63" i="38"/>
  <c r="J63" i="38" s="1"/>
  <c r="K63" i="38" s="1"/>
  <c r="I62" i="38"/>
  <c r="J62" i="38" s="1"/>
  <c r="K62" i="38" s="1"/>
  <c r="I61" i="38"/>
  <c r="J61" i="38" s="1"/>
  <c r="G61" i="38"/>
  <c r="H60" i="38"/>
  <c r="I60" i="38" s="1"/>
  <c r="J60" i="38" s="1"/>
  <c r="K60" i="38" s="1"/>
  <c r="H59" i="38"/>
  <c r="I59" i="38" s="1"/>
  <c r="J59" i="38" s="1"/>
  <c r="K59" i="38" s="1"/>
  <c r="I58" i="38"/>
  <c r="J58" i="38" s="1"/>
  <c r="K58" i="38" s="1"/>
  <c r="I57" i="38"/>
  <c r="J57" i="38" s="1"/>
  <c r="K57" i="38" s="1"/>
  <c r="I56" i="38"/>
  <c r="J56" i="38" s="1"/>
  <c r="K56" i="38" s="1"/>
  <c r="I55" i="38"/>
  <c r="J55" i="38" s="1"/>
  <c r="K55" i="38" s="1"/>
  <c r="I54" i="38"/>
  <c r="J54" i="38" s="1"/>
  <c r="K54" i="38" s="1"/>
  <c r="I53" i="38"/>
  <c r="J53" i="38" s="1"/>
  <c r="K53" i="38" s="1"/>
  <c r="I52" i="38"/>
  <c r="J52" i="38" s="1"/>
  <c r="K52" i="38" s="1"/>
  <c r="I51" i="38"/>
  <c r="J51" i="38" s="1"/>
  <c r="K51" i="38" s="1"/>
  <c r="I50" i="38"/>
  <c r="J50" i="38" s="1"/>
  <c r="K50" i="38" s="1"/>
  <c r="I49" i="38"/>
  <c r="J49" i="38" s="1"/>
  <c r="K49" i="38" s="1"/>
  <c r="I48" i="38"/>
  <c r="J48" i="38" s="1"/>
  <c r="K48" i="38" s="1"/>
  <c r="I47" i="38"/>
  <c r="J47" i="38" s="1"/>
  <c r="K47" i="38" s="1"/>
  <c r="I46" i="38"/>
  <c r="J46" i="38" s="1"/>
  <c r="K46" i="38" s="1"/>
  <c r="G46" i="38"/>
  <c r="I45" i="38"/>
  <c r="J45" i="38" s="1"/>
  <c r="G45" i="38"/>
  <c r="I44" i="38"/>
  <c r="J44" i="38" s="1"/>
  <c r="K44" i="38" s="1"/>
  <c r="I43" i="38"/>
  <c r="J43" i="38" s="1"/>
  <c r="K43" i="38" s="1"/>
  <c r="M43" i="38" s="1"/>
  <c r="I42" i="38"/>
  <c r="J42" i="38" s="1"/>
  <c r="K42" i="38" s="1"/>
  <c r="I41" i="38"/>
  <c r="J41" i="38" s="1"/>
  <c r="K41" i="38" s="1"/>
  <c r="I40" i="38"/>
  <c r="J40" i="38" s="1"/>
  <c r="K40" i="38" s="1"/>
  <c r="I39" i="38"/>
  <c r="J39" i="38" s="1"/>
  <c r="K39" i="38" s="1"/>
  <c r="H38" i="38"/>
  <c r="I38" i="38" s="1"/>
  <c r="J38" i="38" s="1"/>
  <c r="K38" i="38" s="1"/>
  <c r="I37" i="38"/>
  <c r="J37" i="38" s="1"/>
  <c r="K37" i="38" s="1"/>
  <c r="I36" i="38"/>
  <c r="J36" i="38" s="1"/>
  <c r="K36" i="38" s="1"/>
  <c r="I35" i="38"/>
  <c r="J35" i="38" s="1"/>
  <c r="K35" i="38" s="1"/>
  <c r="H35" i="38"/>
  <c r="H34" i="38"/>
  <c r="I34" i="38" s="1"/>
  <c r="J34" i="38" s="1"/>
  <c r="K34" i="38" s="1"/>
  <c r="I33" i="38"/>
  <c r="J33" i="38" s="1"/>
  <c r="K33" i="38" s="1"/>
  <c r="J32" i="38"/>
  <c r="K32" i="38" s="1"/>
  <c r="M32" i="38" s="1"/>
  <c r="I32" i="38"/>
  <c r="I31" i="38"/>
  <c r="J31" i="38" s="1"/>
  <c r="K31" i="38" s="1"/>
  <c r="I30" i="38"/>
  <c r="J30" i="38" s="1"/>
  <c r="K30" i="38" s="1"/>
  <c r="I29" i="38"/>
  <c r="J29" i="38" s="1"/>
  <c r="K29" i="38" s="1"/>
  <c r="I28" i="38"/>
  <c r="J28" i="38" s="1"/>
  <c r="K28" i="38" s="1"/>
  <c r="I27" i="38"/>
  <c r="J27" i="38" s="1"/>
  <c r="K27" i="38" s="1"/>
  <c r="I26" i="38"/>
  <c r="J26" i="38" s="1"/>
  <c r="K26" i="38" s="1"/>
  <c r="I25" i="38"/>
  <c r="J25" i="38" s="1"/>
  <c r="K25" i="38" s="1"/>
  <c r="I24" i="38"/>
  <c r="J24" i="38" s="1"/>
  <c r="K24" i="38" s="1"/>
  <c r="H23" i="38"/>
  <c r="I23" i="38" s="1"/>
  <c r="J23" i="38" s="1"/>
  <c r="K23" i="38" s="1"/>
  <c r="I22" i="38"/>
  <c r="J22" i="38" s="1"/>
  <c r="K22" i="38" s="1"/>
  <c r="I21" i="38"/>
  <c r="J21" i="38" s="1"/>
  <c r="K21" i="38" s="1"/>
  <c r="I20" i="38"/>
  <c r="J20" i="38" s="1"/>
  <c r="K20" i="38" s="1"/>
  <c r="I19" i="38"/>
  <c r="J19" i="38" s="1"/>
  <c r="K19" i="38" s="1"/>
  <c r="H18" i="38"/>
  <c r="I18" i="38" s="1"/>
  <c r="J18" i="38" s="1"/>
  <c r="K18" i="38" s="1"/>
  <c r="H17" i="38"/>
  <c r="I17" i="38" s="1"/>
  <c r="J17" i="38" s="1"/>
  <c r="K17" i="38" s="1"/>
  <c r="H16" i="38"/>
  <c r="I16" i="38" s="1"/>
  <c r="J16" i="38" s="1"/>
  <c r="K16" i="38" s="1"/>
  <c r="H15" i="38"/>
  <c r="I15" i="38" s="1"/>
  <c r="J15" i="38" s="1"/>
  <c r="K15" i="38" s="1"/>
  <c r="I14" i="38"/>
  <c r="J14" i="38" s="1"/>
  <c r="K14" i="38" s="1"/>
  <c r="H13" i="38"/>
  <c r="I13" i="38" s="1"/>
  <c r="J13" i="38" s="1"/>
  <c r="K13" i="38" s="1"/>
  <c r="I12" i="38"/>
  <c r="J12" i="38" s="1"/>
  <c r="K12" i="38" s="1"/>
  <c r="H11" i="38"/>
  <c r="I11" i="38" s="1"/>
  <c r="J11" i="38" s="1"/>
  <c r="K11" i="38" s="1"/>
  <c r="I10" i="38"/>
  <c r="J10" i="38" s="1"/>
  <c r="K10" i="38" s="1"/>
  <c r="I9" i="38"/>
  <c r="J9" i="38" s="1"/>
  <c r="K9" i="38" s="1"/>
  <c r="I8" i="38"/>
  <c r="J8" i="38" s="1"/>
  <c r="K8" i="38" s="1"/>
  <c r="I7" i="38"/>
  <c r="J7" i="38" s="1"/>
  <c r="G7" i="38"/>
  <c r="I6" i="38"/>
  <c r="J6" i="38" s="1"/>
  <c r="K6" i="38" s="1"/>
  <c r="I5" i="38"/>
  <c r="J5" i="38" s="1"/>
  <c r="K5" i="38" s="1"/>
  <c r="H4" i="38"/>
  <c r="I4" i="38" s="1"/>
  <c r="J4" i="38" s="1"/>
  <c r="K4" i="38" s="1"/>
  <c r="I3" i="38"/>
  <c r="J3" i="38" s="1"/>
  <c r="K3" i="38" s="1"/>
  <c r="I2" i="38"/>
  <c r="J2" i="38" s="1"/>
  <c r="K2" i="38" s="1"/>
  <c r="O167" i="37"/>
  <c r="I166" i="37"/>
  <c r="J166" i="37" s="1"/>
  <c r="K166" i="37" s="1"/>
  <c r="H165" i="37"/>
  <c r="I165" i="37" s="1"/>
  <c r="J165" i="37" s="1"/>
  <c r="K165" i="37" s="1"/>
  <c r="I164" i="37"/>
  <c r="J164" i="37" s="1"/>
  <c r="K164" i="37" s="1"/>
  <c r="I163" i="37"/>
  <c r="J163" i="37" s="1"/>
  <c r="K163" i="37" s="1"/>
  <c r="I162" i="37"/>
  <c r="J162" i="37" s="1"/>
  <c r="K162" i="37" s="1"/>
  <c r="I161" i="37"/>
  <c r="J161" i="37" s="1"/>
  <c r="G161" i="37"/>
  <c r="I160" i="37"/>
  <c r="J160" i="37" s="1"/>
  <c r="K160" i="37" s="1"/>
  <c r="I159" i="37"/>
  <c r="J159" i="37" s="1"/>
  <c r="K159" i="37" s="1"/>
  <c r="I158" i="37"/>
  <c r="J158" i="37" s="1"/>
  <c r="K158" i="37" s="1"/>
  <c r="I157" i="37"/>
  <c r="J157" i="37" s="1"/>
  <c r="K157" i="37" s="1"/>
  <c r="I156" i="37"/>
  <c r="J156" i="37" s="1"/>
  <c r="K156" i="37" s="1"/>
  <c r="I155" i="37"/>
  <c r="J155" i="37" s="1"/>
  <c r="K155" i="37" s="1"/>
  <c r="I154" i="37"/>
  <c r="J154" i="37" s="1"/>
  <c r="K154" i="37" s="1"/>
  <c r="H153" i="37"/>
  <c r="I153" i="37" s="1"/>
  <c r="J153" i="37" s="1"/>
  <c r="K153" i="37" s="1"/>
  <c r="I152" i="37"/>
  <c r="J152" i="37" s="1"/>
  <c r="K152" i="37" s="1"/>
  <c r="I151" i="37"/>
  <c r="J151" i="37" s="1"/>
  <c r="K151" i="37" s="1"/>
  <c r="H150" i="37"/>
  <c r="I150" i="37" s="1"/>
  <c r="J150" i="37" s="1"/>
  <c r="K150" i="37" s="1"/>
  <c r="H149" i="37"/>
  <c r="I149" i="37" s="1"/>
  <c r="J149" i="37" s="1"/>
  <c r="K149" i="37" s="1"/>
  <c r="I148" i="37"/>
  <c r="J148" i="37" s="1"/>
  <c r="K148" i="37" s="1"/>
  <c r="H147" i="37"/>
  <c r="I147" i="37" s="1"/>
  <c r="J147" i="37" s="1"/>
  <c r="K147" i="37" s="1"/>
  <c r="I146" i="37"/>
  <c r="J146" i="37" s="1"/>
  <c r="K146" i="37" s="1"/>
  <c r="I145" i="37"/>
  <c r="J145" i="37" s="1"/>
  <c r="K145" i="37" s="1"/>
  <c r="I144" i="37"/>
  <c r="J144" i="37" s="1"/>
  <c r="K144" i="37" s="1"/>
  <c r="I143" i="37"/>
  <c r="J143" i="37" s="1"/>
  <c r="K143" i="37" s="1"/>
  <c r="I142" i="37"/>
  <c r="J142" i="37" s="1"/>
  <c r="K142" i="37" s="1"/>
  <c r="I141" i="37"/>
  <c r="J141" i="37" s="1"/>
  <c r="K141" i="37" s="1"/>
  <c r="I140" i="37"/>
  <c r="J140" i="37" s="1"/>
  <c r="K140" i="37" s="1"/>
  <c r="I139" i="37"/>
  <c r="J139" i="37" s="1"/>
  <c r="K139" i="37" s="1"/>
  <c r="I138" i="37"/>
  <c r="J138" i="37" s="1"/>
  <c r="K138" i="37" s="1"/>
  <c r="I137" i="37"/>
  <c r="J137" i="37" s="1"/>
  <c r="K137" i="37" s="1"/>
  <c r="I136" i="37"/>
  <c r="J136" i="37" s="1"/>
  <c r="K136" i="37" s="1"/>
  <c r="I135" i="37"/>
  <c r="J135" i="37" s="1"/>
  <c r="K135" i="37" s="1"/>
  <c r="H134" i="37"/>
  <c r="I134" i="37" s="1"/>
  <c r="J134" i="37" s="1"/>
  <c r="K134" i="37" s="1"/>
  <c r="I133" i="37"/>
  <c r="J133" i="37" s="1"/>
  <c r="K133" i="37" s="1"/>
  <c r="H132" i="37"/>
  <c r="I132" i="37" s="1"/>
  <c r="J132" i="37" s="1"/>
  <c r="K132" i="37" s="1"/>
  <c r="I131" i="37"/>
  <c r="J131" i="37" s="1"/>
  <c r="K131" i="37" s="1"/>
  <c r="H130" i="37"/>
  <c r="I130" i="37" s="1"/>
  <c r="J130" i="37" s="1"/>
  <c r="K130" i="37" s="1"/>
  <c r="I129" i="37"/>
  <c r="J129" i="37" s="1"/>
  <c r="K129" i="37" s="1"/>
  <c r="I128" i="37"/>
  <c r="J128" i="37" s="1"/>
  <c r="K128" i="37" s="1"/>
  <c r="I127" i="37"/>
  <c r="J127" i="37" s="1"/>
  <c r="K127" i="37" s="1"/>
  <c r="H126" i="37"/>
  <c r="I126" i="37" s="1"/>
  <c r="J126" i="37" s="1"/>
  <c r="K126" i="37" s="1"/>
  <c r="I125" i="37"/>
  <c r="J125" i="37" s="1"/>
  <c r="K125" i="37" s="1"/>
  <c r="I124" i="37"/>
  <c r="J124" i="37" s="1"/>
  <c r="K124" i="37" s="1"/>
  <c r="I123" i="37"/>
  <c r="J123" i="37" s="1"/>
  <c r="K123" i="37" s="1"/>
  <c r="J122" i="37"/>
  <c r="K122" i="37" s="1"/>
  <c r="I122" i="37"/>
  <c r="I121" i="37"/>
  <c r="J121" i="37" s="1"/>
  <c r="K121" i="37" s="1"/>
  <c r="I120" i="37"/>
  <c r="J120" i="37" s="1"/>
  <c r="K120" i="37" s="1"/>
  <c r="I119" i="37"/>
  <c r="J119" i="37" s="1"/>
  <c r="K119" i="37" s="1"/>
  <c r="I118" i="37"/>
  <c r="J118" i="37" s="1"/>
  <c r="K118" i="37" s="1"/>
  <c r="I117" i="37"/>
  <c r="J117" i="37" s="1"/>
  <c r="K117" i="37" s="1"/>
  <c r="H116" i="37"/>
  <c r="I116" i="37" s="1"/>
  <c r="J116" i="37" s="1"/>
  <c r="K116" i="37" s="1"/>
  <c r="H115" i="37"/>
  <c r="I115" i="37" s="1"/>
  <c r="J115" i="37" s="1"/>
  <c r="K115" i="37" s="1"/>
  <c r="I114" i="37"/>
  <c r="J114" i="37" s="1"/>
  <c r="K114" i="37" s="1"/>
  <c r="I113" i="37"/>
  <c r="J113" i="37" s="1"/>
  <c r="K113" i="37" s="1"/>
  <c r="I112" i="37"/>
  <c r="J112" i="37" s="1"/>
  <c r="K112" i="37" s="1"/>
  <c r="H112" i="37"/>
  <c r="H111" i="37"/>
  <c r="I111" i="37" s="1"/>
  <c r="J111" i="37" s="1"/>
  <c r="K111" i="37" s="1"/>
  <c r="I110" i="37"/>
  <c r="J110" i="37" s="1"/>
  <c r="K110" i="37" s="1"/>
  <c r="I109" i="37"/>
  <c r="J109" i="37" s="1"/>
  <c r="K109" i="37" s="1"/>
  <c r="H109" i="37"/>
  <c r="I108" i="37"/>
  <c r="J108" i="37" s="1"/>
  <c r="K108" i="37" s="1"/>
  <c r="J107" i="37"/>
  <c r="K107" i="37" s="1"/>
  <c r="I107" i="37"/>
  <c r="I106" i="37"/>
  <c r="J106" i="37" s="1"/>
  <c r="K106" i="37" s="1"/>
  <c r="I105" i="37"/>
  <c r="J105" i="37" s="1"/>
  <c r="K105" i="37" s="1"/>
  <c r="J104" i="37"/>
  <c r="K104" i="37" s="1"/>
  <c r="I104" i="37"/>
  <c r="H103" i="37"/>
  <c r="I103" i="37" s="1"/>
  <c r="J103" i="37" s="1"/>
  <c r="K103" i="37" s="1"/>
  <c r="I102" i="37"/>
  <c r="J102" i="37" s="1"/>
  <c r="K102" i="37" s="1"/>
  <c r="H102" i="37"/>
  <c r="H101" i="37"/>
  <c r="I101" i="37" s="1"/>
  <c r="J101" i="37" s="1"/>
  <c r="K101" i="37" s="1"/>
  <c r="I100" i="37"/>
  <c r="J100" i="37" s="1"/>
  <c r="K100" i="37" s="1"/>
  <c r="H100" i="37"/>
  <c r="H99" i="37"/>
  <c r="I99" i="37" s="1"/>
  <c r="J99" i="37" s="1"/>
  <c r="K99" i="37" s="1"/>
  <c r="I98" i="37"/>
  <c r="J98" i="37" s="1"/>
  <c r="K98" i="37" s="1"/>
  <c r="H97" i="37"/>
  <c r="I97" i="37" s="1"/>
  <c r="J97" i="37" s="1"/>
  <c r="K97" i="37" s="1"/>
  <c r="I96" i="37"/>
  <c r="J96" i="37" s="1"/>
  <c r="K96" i="37" s="1"/>
  <c r="H95" i="37"/>
  <c r="I95" i="37" s="1"/>
  <c r="J95" i="37" s="1"/>
  <c r="K95" i="37" s="1"/>
  <c r="H94" i="37"/>
  <c r="I94" i="37" s="1"/>
  <c r="J94" i="37" s="1"/>
  <c r="K94" i="37" s="1"/>
  <c r="I93" i="37"/>
  <c r="J93" i="37" s="1"/>
  <c r="K93" i="37" s="1"/>
  <c r="I92" i="37"/>
  <c r="G92" i="37"/>
  <c r="I91" i="37"/>
  <c r="G91" i="37"/>
  <c r="I90" i="37"/>
  <c r="G90" i="37"/>
  <c r="I89" i="37"/>
  <c r="G89" i="37"/>
  <c r="I88" i="37"/>
  <c r="G88" i="37"/>
  <c r="I87" i="37"/>
  <c r="G87" i="37"/>
  <c r="I86" i="37"/>
  <c r="K86" i="37" s="1"/>
  <c r="H85" i="37"/>
  <c r="I85" i="37" s="1"/>
  <c r="J85" i="37" s="1"/>
  <c r="K85" i="37" s="1"/>
  <c r="I84" i="37"/>
  <c r="J84" i="37" s="1"/>
  <c r="K84" i="37" s="1"/>
  <c r="I83" i="37"/>
  <c r="J83" i="37" s="1"/>
  <c r="G83" i="37"/>
  <c r="D83" i="37"/>
  <c r="I82" i="37"/>
  <c r="J82" i="37" s="1"/>
  <c r="K82" i="37" s="1"/>
  <c r="I81" i="37"/>
  <c r="J81" i="37" s="1"/>
  <c r="K81" i="37" s="1"/>
  <c r="I80" i="37"/>
  <c r="J80" i="37" s="1"/>
  <c r="K80" i="37" s="1"/>
  <c r="I79" i="37"/>
  <c r="J79" i="37" s="1"/>
  <c r="K79" i="37" s="1"/>
  <c r="I78" i="37"/>
  <c r="J78" i="37" s="1"/>
  <c r="K78" i="37" s="1"/>
  <c r="I77" i="37"/>
  <c r="J77" i="37" s="1"/>
  <c r="K77" i="37" s="1"/>
  <c r="I76" i="37"/>
  <c r="J76" i="37" s="1"/>
  <c r="K76" i="37" s="1"/>
  <c r="I75" i="37"/>
  <c r="J75" i="37" s="1"/>
  <c r="K75" i="37" s="1"/>
  <c r="I74" i="37"/>
  <c r="J74" i="37" s="1"/>
  <c r="K74" i="37" s="1"/>
  <c r="I73" i="37"/>
  <c r="J73" i="37" s="1"/>
  <c r="K73" i="37" s="1"/>
  <c r="I72" i="37"/>
  <c r="J72" i="37" s="1"/>
  <c r="K72" i="37" s="1"/>
  <c r="I71" i="37"/>
  <c r="J71" i="37" s="1"/>
  <c r="K71" i="37" s="1"/>
  <c r="I70" i="37"/>
  <c r="J70" i="37" s="1"/>
  <c r="K70" i="37" s="1"/>
  <c r="I69" i="37"/>
  <c r="J69" i="37" s="1"/>
  <c r="K69" i="37" s="1"/>
  <c r="I68" i="37"/>
  <c r="J68" i="37" s="1"/>
  <c r="K68" i="37" s="1"/>
  <c r="I67" i="37"/>
  <c r="J67" i="37" s="1"/>
  <c r="K67" i="37" s="1"/>
  <c r="I66" i="37"/>
  <c r="J66" i="37" s="1"/>
  <c r="K66" i="37" s="1"/>
  <c r="I65" i="37"/>
  <c r="J65" i="37" s="1"/>
  <c r="K65" i="37" s="1"/>
  <c r="I64" i="37"/>
  <c r="J64" i="37" s="1"/>
  <c r="K64" i="37" s="1"/>
  <c r="I63" i="37"/>
  <c r="J63" i="37" s="1"/>
  <c r="K63" i="37" s="1"/>
  <c r="I62" i="37"/>
  <c r="J62" i="37" s="1"/>
  <c r="K62" i="37" s="1"/>
  <c r="I61" i="37"/>
  <c r="J61" i="37" s="1"/>
  <c r="G61" i="37"/>
  <c r="H60" i="37"/>
  <c r="I60" i="37" s="1"/>
  <c r="J60" i="37" s="1"/>
  <c r="K60" i="37" s="1"/>
  <c r="H59" i="37"/>
  <c r="I59" i="37" s="1"/>
  <c r="J59" i="37" s="1"/>
  <c r="K59" i="37" s="1"/>
  <c r="I58" i="37"/>
  <c r="J58" i="37" s="1"/>
  <c r="K58" i="37" s="1"/>
  <c r="I57" i="37"/>
  <c r="J57" i="37" s="1"/>
  <c r="K57" i="37" s="1"/>
  <c r="N57" i="37" s="1"/>
  <c r="I56" i="37"/>
  <c r="J56" i="37" s="1"/>
  <c r="K56" i="37" s="1"/>
  <c r="I55" i="37"/>
  <c r="J55" i="37" s="1"/>
  <c r="K55" i="37" s="1"/>
  <c r="I54" i="37"/>
  <c r="J54" i="37" s="1"/>
  <c r="K54" i="37" s="1"/>
  <c r="I53" i="37"/>
  <c r="J53" i="37" s="1"/>
  <c r="K53" i="37" s="1"/>
  <c r="I52" i="37"/>
  <c r="J52" i="37" s="1"/>
  <c r="K52" i="37" s="1"/>
  <c r="I51" i="37"/>
  <c r="J51" i="37" s="1"/>
  <c r="K51" i="37" s="1"/>
  <c r="I50" i="37"/>
  <c r="J50" i="37" s="1"/>
  <c r="K50" i="37" s="1"/>
  <c r="I49" i="37"/>
  <c r="J49" i="37" s="1"/>
  <c r="K49" i="37" s="1"/>
  <c r="I48" i="37"/>
  <c r="J48" i="37" s="1"/>
  <c r="K48" i="37" s="1"/>
  <c r="I47" i="37"/>
  <c r="J47" i="37" s="1"/>
  <c r="K47" i="37" s="1"/>
  <c r="I46" i="37"/>
  <c r="J46" i="37" s="1"/>
  <c r="G46" i="37"/>
  <c r="I45" i="37"/>
  <c r="J45" i="37" s="1"/>
  <c r="G45" i="37"/>
  <c r="I44" i="37"/>
  <c r="J44" i="37" s="1"/>
  <c r="K44" i="37" s="1"/>
  <c r="I43" i="37"/>
  <c r="J43" i="37" s="1"/>
  <c r="K43" i="37" s="1"/>
  <c r="I42" i="37"/>
  <c r="J42" i="37" s="1"/>
  <c r="K42" i="37" s="1"/>
  <c r="I41" i="37"/>
  <c r="J41" i="37" s="1"/>
  <c r="K41" i="37" s="1"/>
  <c r="N41" i="37" s="1"/>
  <c r="I40" i="37"/>
  <c r="J40" i="37" s="1"/>
  <c r="K40" i="37" s="1"/>
  <c r="I39" i="37"/>
  <c r="J39" i="37" s="1"/>
  <c r="K39" i="37" s="1"/>
  <c r="H38" i="37"/>
  <c r="I38" i="37" s="1"/>
  <c r="J38" i="37" s="1"/>
  <c r="K38" i="37" s="1"/>
  <c r="I37" i="37"/>
  <c r="J37" i="37" s="1"/>
  <c r="K37" i="37" s="1"/>
  <c r="I36" i="37"/>
  <c r="J36" i="37" s="1"/>
  <c r="K36" i="37" s="1"/>
  <c r="H35" i="37"/>
  <c r="I35" i="37" s="1"/>
  <c r="J35" i="37" s="1"/>
  <c r="K35" i="37" s="1"/>
  <c r="H34" i="37"/>
  <c r="I34" i="37" s="1"/>
  <c r="J34" i="37" s="1"/>
  <c r="K34" i="37" s="1"/>
  <c r="I33" i="37"/>
  <c r="J33" i="37" s="1"/>
  <c r="K33" i="37" s="1"/>
  <c r="I32" i="37"/>
  <c r="J32" i="37" s="1"/>
  <c r="K32" i="37" s="1"/>
  <c r="I31" i="37"/>
  <c r="J31" i="37" s="1"/>
  <c r="K31" i="37" s="1"/>
  <c r="I30" i="37"/>
  <c r="J30" i="37" s="1"/>
  <c r="K30" i="37" s="1"/>
  <c r="N30" i="37" s="1"/>
  <c r="I29" i="37"/>
  <c r="J29" i="37" s="1"/>
  <c r="K29" i="37" s="1"/>
  <c r="I28" i="37"/>
  <c r="J28" i="37" s="1"/>
  <c r="K28" i="37" s="1"/>
  <c r="I27" i="37"/>
  <c r="J27" i="37" s="1"/>
  <c r="K27" i="37" s="1"/>
  <c r="I26" i="37"/>
  <c r="J26" i="37" s="1"/>
  <c r="K26" i="37" s="1"/>
  <c r="I25" i="37"/>
  <c r="J25" i="37" s="1"/>
  <c r="K25" i="37" s="1"/>
  <c r="I24" i="37"/>
  <c r="J24" i="37" s="1"/>
  <c r="K24" i="37" s="1"/>
  <c r="H23" i="37"/>
  <c r="I23" i="37" s="1"/>
  <c r="J23" i="37" s="1"/>
  <c r="K23" i="37" s="1"/>
  <c r="I22" i="37"/>
  <c r="J22" i="37" s="1"/>
  <c r="K22" i="37" s="1"/>
  <c r="I21" i="37"/>
  <c r="J21" i="37" s="1"/>
  <c r="K21" i="37" s="1"/>
  <c r="N21" i="37" s="1"/>
  <c r="I20" i="37"/>
  <c r="J20" i="37" s="1"/>
  <c r="K20" i="37" s="1"/>
  <c r="I19" i="37"/>
  <c r="J19" i="37" s="1"/>
  <c r="K19" i="37" s="1"/>
  <c r="H18" i="37"/>
  <c r="I18" i="37" s="1"/>
  <c r="J18" i="37" s="1"/>
  <c r="K18" i="37" s="1"/>
  <c r="H17" i="37"/>
  <c r="I17" i="37" s="1"/>
  <c r="J17" i="37" s="1"/>
  <c r="K17" i="37" s="1"/>
  <c r="H16" i="37"/>
  <c r="I16" i="37" s="1"/>
  <c r="J16" i="37" s="1"/>
  <c r="K16" i="37" s="1"/>
  <c r="H15" i="37"/>
  <c r="I15" i="37" s="1"/>
  <c r="J15" i="37" s="1"/>
  <c r="K15" i="37" s="1"/>
  <c r="I14" i="37"/>
  <c r="J14" i="37" s="1"/>
  <c r="K14" i="37" s="1"/>
  <c r="H13" i="37"/>
  <c r="I13" i="37" s="1"/>
  <c r="J13" i="37" s="1"/>
  <c r="K13" i="37" s="1"/>
  <c r="I12" i="37"/>
  <c r="J12" i="37" s="1"/>
  <c r="K12" i="37" s="1"/>
  <c r="H11" i="37"/>
  <c r="I11" i="37" s="1"/>
  <c r="J11" i="37" s="1"/>
  <c r="K11" i="37" s="1"/>
  <c r="I10" i="37"/>
  <c r="J10" i="37" s="1"/>
  <c r="K10" i="37" s="1"/>
  <c r="I9" i="37"/>
  <c r="J9" i="37" s="1"/>
  <c r="K9" i="37" s="1"/>
  <c r="I8" i="37"/>
  <c r="J8" i="37" s="1"/>
  <c r="K8" i="37" s="1"/>
  <c r="I7" i="37"/>
  <c r="J7" i="37" s="1"/>
  <c r="G7" i="37"/>
  <c r="I6" i="37"/>
  <c r="J6" i="37" s="1"/>
  <c r="K6" i="37" s="1"/>
  <c r="I5" i="37"/>
  <c r="J5" i="37" s="1"/>
  <c r="K5" i="37" s="1"/>
  <c r="H4" i="37"/>
  <c r="I4" i="37" s="1"/>
  <c r="J4" i="37" s="1"/>
  <c r="K4" i="37" s="1"/>
  <c r="I3" i="37"/>
  <c r="J3" i="37" s="1"/>
  <c r="K3" i="37" s="1"/>
  <c r="I2" i="37"/>
  <c r="J2" i="37" s="1"/>
  <c r="K2" i="37" s="1"/>
  <c r="O167" i="36"/>
  <c r="I166" i="36"/>
  <c r="J166" i="36" s="1"/>
  <c r="K166" i="36" s="1"/>
  <c r="H165" i="36"/>
  <c r="I165" i="36" s="1"/>
  <c r="J165" i="36" s="1"/>
  <c r="K165" i="36" s="1"/>
  <c r="I164" i="36"/>
  <c r="J164" i="36" s="1"/>
  <c r="K164" i="36" s="1"/>
  <c r="I163" i="36"/>
  <c r="J163" i="36" s="1"/>
  <c r="K163" i="36" s="1"/>
  <c r="I162" i="36"/>
  <c r="J162" i="36" s="1"/>
  <c r="K162" i="36" s="1"/>
  <c r="I161" i="36"/>
  <c r="J161" i="36" s="1"/>
  <c r="G161" i="36"/>
  <c r="I160" i="36"/>
  <c r="J160" i="36" s="1"/>
  <c r="K160" i="36" s="1"/>
  <c r="I159" i="36"/>
  <c r="J159" i="36" s="1"/>
  <c r="K159" i="36" s="1"/>
  <c r="I158" i="36"/>
  <c r="J158" i="36" s="1"/>
  <c r="K158" i="36" s="1"/>
  <c r="I157" i="36"/>
  <c r="J157" i="36" s="1"/>
  <c r="K157" i="36" s="1"/>
  <c r="I156" i="36"/>
  <c r="J156" i="36" s="1"/>
  <c r="K156" i="36" s="1"/>
  <c r="J155" i="36"/>
  <c r="K155" i="36" s="1"/>
  <c r="I155" i="36"/>
  <c r="I154" i="36"/>
  <c r="J154" i="36" s="1"/>
  <c r="K154" i="36" s="1"/>
  <c r="H153" i="36"/>
  <c r="I153" i="36" s="1"/>
  <c r="J153" i="36" s="1"/>
  <c r="K153" i="36" s="1"/>
  <c r="I152" i="36"/>
  <c r="J152" i="36" s="1"/>
  <c r="K152" i="36" s="1"/>
  <c r="I151" i="36"/>
  <c r="J151" i="36" s="1"/>
  <c r="K151" i="36" s="1"/>
  <c r="H150" i="36"/>
  <c r="I150" i="36" s="1"/>
  <c r="J150" i="36" s="1"/>
  <c r="K150" i="36" s="1"/>
  <c r="I149" i="36"/>
  <c r="J149" i="36" s="1"/>
  <c r="K149" i="36" s="1"/>
  <c r="H149" i="36"/>
  <c r="I148" i="36"/>
  <c r="J148" i="36" s="1"/>
  <c r="K148" i="36" s="1"/>
  <c r="H147" i="36"/>
  <c r="I147" i="36" s="1"/>
  <c r="J147" i="36" s="1"/>
  <c r="K147" i="36" s="1"/>
  <c r="I146" i="36"/>
  <c r="J146" i="36" s="1"/>
  <c r="K146" i="36" s="1"/>
  <c r="I145" i="36"/>
  <c r="J145" i="36" s="1"/>
  <c r="K145" i="36" s="1"/>
  <c r="I144" i="36"/>
  <c r="J144" i="36" s="1"/>
  <c r="K144" i="36" s="1"/>
  <c r="I143" i="36"/>
  <c r="J143" i="36" s="1"/>
  <c r="K143" i="36" s="1"/>
  <c r="I142" i="36"/>
  <c r="J142" i="36" s="1"/>
  <c r="K142" i="36" s="1"/>
  <c r="I141" i="36"/>
  <c r="J141" i="36" s="1"/>
  <c r="K141" i="36" s="1"/>
  <c r="I140" i="36"/>
  <c r="J140" i="36" s="1"/>
  <c r="K140" i="36" s="1"/>
  <c r="I139" i="36"/>
  <c r="J139" i="36" s="1"/>
  <c r="K139" i="36" s="1"/>
  <c r="I138" i="36"/>
  <c r="J138" i="36" s="1"/>
  <c r="K138" i="36" s="1"/>
  <c r="I137" i="36"/>
  <c r="J137" i="36" s="1"/>
  <c r="K137" i="36" s="1"/>
  <c r="I136" i="36"/>
  <c r="J136" i="36" s="1"/>
  <c r="K136" i="36" s="1"/>
  <c r="I135" i="36"/>
  <c r="J135" i="36" s="1"/>
  <c r="K135" i="36" s="1"/>
  <c r="I134" i="36"/>
  <c r="J134" i="36" s="1"/>
  <c r="K134" i="36" s="1"/>
  <c r="H134" i="36"/>
  <c r="I133" i="36"/>
  <c r="J133" i="36" s="1"/>
  <c r="K133" i="36" s="1"/>
  <c r="H132" i="36"/>
  <c r="I132" i="36" s="1"/>
  <c r="J132" i="36" s="1"/>
  <c r="K132" i="36" s="1"/>
  <c r="I131" i="36"/>
  <c r="J131" i="36" s="1"/>
  <c r="K131" i="36" s="1"/>
  <c r="H130" i="36"/>
  <c r="I130" i="36" s="1"/>
  <c r="J130" i="36" s="1"/>
  <c r="K130" i="36" s="1"/>
  <c r="I129" i="36"/>
  <c r="J129" i="36" s="1"/>
  <c r="K129" i="36" s="1"/>
  <c r="I128" i="36"/>
  <c r="J128" i="36" s="1"/>
  <c r="K128" i="36" s="1"/>
  <c r="I127" i="36"/>
  <c r="J127" i="36" s="1"/>
  <c r="K127" i="36" s="1"/>
  <c r="H126" i="36"/>
  <c r="I126" i="36" s="1"/>
  <c r="J126" i="36" s="1"/>
  <c r="K126" i="36" s="1"/>
  <c r="I125" i="36"/>
  <c r="J125" i="36" s="1"/>
  <c r="K125" i="36" s="1"/>
  <c r="I124" i="36"/>
  <c r="J124" i="36" s="1"/>
  <c r="K124" i="36" s="1"/>
  <c r="I123" i="36"/>
  <c r="J123" i="36" s="1"/>
  <c r="K123" i="36" s="1"/>
  <c r="I122" i="36"/>
  <c r="J122" i="36" s="1"/>
  <c r="K122" i="36" s="1"/>
  <c r="I121" i="36"/>
  <c r="J121" i="36" s="1"/>
  <c r="K121" i="36" s="1"/>
  <c r="I120" i="36"/>
  <c r="J120" i="36" s="1"/>
  <c r="K120" i="36" s="1"/>
  <c r="I119" i="36"/>
  <c r="J119" i="36" s="1"/>
  <c r="K119" i="36" s="1"/>
  <c r="I118" i="36"/>
  <c r="J118" i="36" s="1"/>
  <c r="K118" i="36" s="1"/>
  <c r="I117" i="36"/>
  <c r="J117" i="36" s="1"/>
  <c r="K117" i="36" s="1"/>
  <c r="H116" i="36"/>
  <c r="I116" i="36" s="1"/>
  <c r="J116" i="36" s="1"/>
  <c r="K116" i="36" s="1"/>
  <c r="H115" i="36"/>
  <c r="I115" i="36" s="1"/>
  <c r="J115" i="36" s="1"/>
  <c r="K115" i="36" s="1"/>
  <c r="I114" i="36"/>
  <c r="J114" i="36" s="1"/>
  <c r="K114" i="36" s="1"/>
  <c r="I113" i="36"/>
  <c r="J113" i="36" s="1"/>
  <c r="K113" i="36" s="1"/>
  <c r="H112" i="36"/>
  <c r="I112" i="36" s="1"/>
  <c r="J112" i="36" s="1"/>
  <c r="K112" i="36" s="1"/>
  <c r="H111" i="36"/>
  <c r="I111" i="36" s="1"/>
  <c r="J111" i="36" s="1"/>
  <c r="K111" i="36" s="1"/>
  <c r="I110" i="36"/>
  <c r="J110" i="36" s="1"/>
  <c r="K110" i="36" s="1"/>
  <c r="H109" i="36"/>
  <c r="I109" i="36" s="1"/>
  <c r="J109" i="36" s="1"/>
  <c r="K109" i="36" s="1"/>
  <c r="I108" i="36"/>
  <c r="J108" i="36" s="1"/>
  <c r="K108" i="36" s="1"/>
  <c r="I107" i="36"/>
  <c r="J107" i="36" s="1"/>
  <c r="K107" i="36" s="1"/>
  <c r="I106" i="36"/>
  <c r="J106" i="36" s="1"/>
  <c r="K106" i="36" s="1"/>
  <c r="I105" i="36"/>
  <c r="J105" i="36" s="1"/>
  <c r="K105" i="36" s="1"/>
  <c r="I104" i="36"/>
  <c r="J104" i="36" s="1"/>
  <c r="K104" i="36" s="1"/>
  <c r="H103" i="36"/>
  <c r="I103" i="36" s="1"/>
  <c r="J103" i="36" s="1"/>
  <c r="K103" i="36" s="1"/>
  <c r="H102" i="36"/>
  <c r="I102" i="36" s="1"/>
  <c r="J102" i="36" s="1"/>
  <c r="K102" i="36" s="1"/>
  <c r="H101" i="36"/>
  <c r="I101" i="36" s="1"/>
  <c r="J101" i="36" s="1"/>
  <c r="K101" i="36" s="1"/>
  <c r="H100" i="36"/>
  <c r="I100" i="36" s="1"/>
  <c r="J100" i="36" s="1"/>
  <c r="K100" i="36" s="1"/>
  <c r="H99" i="36"/>
  <c r="I99" i="36" s="1"/>
  <c r="J99" i="36" s="1"/>
  <c r="K99" i="36" s="1"/>
  <c r="I98" i="36"/>
  <c r="J98" i="36" s="1"/>
  <c r="K98" i="36" s="1"/>
  <c r="I97" i="36"/>
  <c r="J97" i="36" s="1"/>
  <c r="K97" i="36" s="1"/>
  <c r="H97" i="36"/>
  <c r="I96" i="36"/>
  <c r="J96" i="36" s="1"/>
  <c r="K96" i="36" s="1"/>
  <c r="H95" i="36"/>
  <c r="I95" i="36" s="1"/>
  <c r="J95" i="36" s="1"/>
  <c r="K95" i="36" s="1"/>
  <c r="I94" i="36"/>
  <c r="J94" i="36" s="1"/>
  <c r="K94" i="36" s="1"/>
  <c r="H94" i="36"/>
  <c r="I93" i="36"/>
  <c r="J93" i="36" s="1"/>
  <c r="K93" i="36" s="1"/>
  <c r="I92" i="36"/>
  <c r="K92" i="36" s="1"/>
  <c r="G92" i="36"/>
  <c r="I91" i="36"/>
  <c r="G91" i="36"/>
  <c r="I90" i="36"/>
  <c r="G90" i="36"/>
  <c r="I89" i="36"/>
  <c r="G89" i="36"/>
  <c r="K89" i="36" s="1"/>
  <c r="I88" i="36"/>
  <c r="G88" i="36"/>
  <c r="I87" i="36"/>
  <c r="G87" i="36"/>
  <c r="I86" i="36"/>
  <c r="K86" i="36" s="1"/>
  <c r="H85" i="36"/>
  <c r="I85" i="36" s="1"/>
  <c r="J85" i="36" s="1"/>
  <c r="K85" i="36" s="1"/>
  <c r="I84" i="36"/>
  <c r="J84" i="36" s="1"/>
  <c r="K84" i="36" s="1"/>
  <c r="I83" i="36"/>
  <c r="J83" i="36" s="1"/>
  <c r="G83" i="36"/>
  <c r="K83" i="36" s="1"/>
  <c r="D83" i="36"/>
  <c r="I82" i="36"/>
  <c r="J82" i="36" s="1"/>
  <c r="K82" i="36" s="1"/>
  <c r="I81" i="36"/>
  <c r="J81" i="36" s="1"/>
  <c r="K81" i="36" s="1"/>
  <c r="I80" i="36"/>
  <c r="J80" i="36" s="1"/>
  <c r="K80" i="36" s="1"/>
  <c r="I79" i="36"/>
  <c r="J79" i="36" s="1"/>
  <c r="K79" i="36" s="1"/>
  <c r="I78" i="36"/>
  <c r="J78" i="36" s="1"/>
  <c r="K78" i="36" s="1"/>
  <c r="I77" i="36"/>
  <c r="J77" i="36" s="1"/>
  <c r="K77" i="36" s="1"/>
  <c r="I76" i="36"/>
  <c r="J76" i="36" s="1"/>
  <c r="K76" i="36" s="1"/>
  <c r="I75" i="36"/>
  <c r="J75" i="36" s="1"/>
  <c r="K75" i="36" s="1"/>
  <c r="I74" i="36"/>
  <c r="J74" i="36" s="1"/>
  <c r="K74" i="36" s="1"/>
  <c r="I73" i="36"/>
  <c r="J73" i="36" s="1"/>
  <c r="K73" i="36" s="1"/>
  <c r="I72" i="36"/>
  <c r="J72" i="36" s="1"/>
  <c r="K72" i="36" s="1"/>
  <c r="I71" i="36"/>
  <c r="J71" i="36" s="1"/>
  <c r="K71" i="36" s="1"/>
  <c r="I70" i="36"/>
  <c r="J70" i="36" s="1"/>
  <c r="K70" i="36" s="1"/>
  <c r="I69" i="36"/>
  <c r="J69" i="36" s="1"/>
  <c r="K69" i="36" s="1"/>
  <c r="I68" i="36"/>
  <c r="J68" i="36" s="1"/>
  <c r="K68" i="36" s="1"/>
  <c r="I67" i="36"/>
  <c r="J67" i="36" s="1"/>
  <c r="K67" i="36" s="1"/>
  <c r="I66" i="36"/>
  <c r="J66" i="36" s="1"/>
  <c r="K66" i="36" s="1"/>
  <c r="I65" i="36"/>
  <c r="J65" i="36" s="1"/>
  <c r="K65" i="36" s="1"/>
  <c r="I64" i="36"/>
  <c r="J64" i="36" s="1"/>
  <c r="K64" i="36" s="1"/>
  <c r="I63" i="36"/>
  <c r="J63" i="36" s="1"/>
  <c r="K63" i="36" s="1"/>
  <c r="I62" i="36"/>
  <c r="J62" i="36" s="1"/>
  <c r="K62" i="36" s="1"/>
  <c r="I61" i="36"/>
  <c r="J61" i="36" s="1"/>
  <c r="G61" i="36"/>
  <c r="H60" i="36"/>
  <c r="I60" i="36" s="1"/>
  <c r="J60" i="36" s="1"/>
  <c r="K60" i="36" s="1"/>
  <c r="H59" i="36"/>
  <c r="I59" i="36" s="1"/>
  <c r="J59" i="36" s="1"/>
  <c r="K59" i="36" s="1"/>
  <c r="I58" i="36"/>
  <c r="J58" i="36" s="1"/>
  <c r="K58" i="36" s="1"/>
  <c r="I57" i="36"/>
  <c r="J57" i="36" s="1"/>
  <c r="K57" i="36" s="1"/>
  <c r="I56" i="36"/>
  <c r="J56" i="36" s="1"/>
  <c r="K56" i="36" s="1"/>
  <c r="I55" i="36"/>
  <c r="J55" i="36" s="1"/>
  <c r="K55" i="36" s="1"/>
  <c r="I54" i="36"/>
  <c r="J54" i="36" s="1"/>
  <c r="K54" i="36" s="1"/>
  <c r="I53" i="36"/>
  <c r="J53" i="36" s="1"/>
  <c r="K53" i="36" s="1"/>
  <c r="I52" i="36"/>
  <c r="J52" i="36" s="1"/>
  <c r="K52" i="36" s="1"/>
  <c r="I51" i="36"/>
  <c r="J51" i="36" s="1"/>
  <c r="K51" i="36" s="1"/>
  <c r="I50" i="36"/>
  <c r="J50" i="36" s="1"/>
  <c r="K50" i="36" s="1"/>
  <c r="I49" i="36"/>
  <c r="J49" i="36" s="1"/>
  <c r="K49" i="36" s="1"/>
  <c r="I48" i="36"/>
  <c r="J48" i="36" s="1"/>
  <c r="K48" i="36" s="1"/>
  <c r="I47" i="36"/>
  <c r="J47" i="36" s="1"/>
  <c r="K47" i="36" s="1"/>
  <c r="I46" i="36"/>
  <c r="J46" i="36" s="1"/>
  <c r="G46" i="36"/>
  <c r="I45" i="36"/>
  <c r="J45" i="36" s="1"/>
  <c r="G45" i="36"/>
  <c r="I44" i="36"/>
  <c r="J44" i="36" s="1"/>
  <c r="K44" i="36" s="1"/>
  <c r="I43" i="36"/>
  <c r="J43" i="36" s="1"/>
  <c r="K43" i="36" s="1"/>
  <c r="I42" i="36"/>
  <c r="J42" i="36" s="1"/>
  <c r="K42" i="36" s="1"/>
  <c r="I41" i="36"/>
  <c r="J41" i="36" s="1"/>
  <c r="K41" i="36" s="1"/>
  <c r="I40" i="36"/>
  <c r="J40" i="36" s="1"/>
  <c r="K40" i="36" s="1"/>
  <c r="I39" i="36"/>
  <c r="J39" i="36" s="1"/>
  <c r="K39" i="36" s="1"/>
  <c r="H38" i="36"/>
  <c r="I38" i="36" s="1"/>
  <c r="J38" i="36" s="1"/>
  <c r="K38" i="36" s="1"/>
  <c r="I37" i="36"/>
  <c r="J37" i="36" s="1"/>
  <c r="K37" i="36" s="1"/>
  <c r="I36" i="36"/>
  <c r="J36" i="36" s="1"/>
  <c r="K36" i="36" s="1"/>
  <c r="H35" i="36"/>
  <c r="I35" i="36" s="1"/>
  <c r="J35" i="36" s="1"/>
  <c r="K35" i="36" s="1"/>
  <c r="H34" i="36"/>
  <c r="I34" i="36" s="1"/>
  <c r="J34" i="36" s="1"/>
  <c r="K34" i="36" s="1"/>
  <c r="I33" i="36"/>
  <c r="J33" i="36" s="1"/>
  <c r="K33" i="36" s="1"/>
  <c r="I32" i="36"/>
  <c r="J32" i="36" s="1"/>
  <c r="K32" i="36" s="1"/>
  <c r="I31" i="36"/>
  <c r="J31" i="36" s="1"/>
  <c r="K31" i="36" s="1"/>
  <c r="I30" i="36"/>
  <c r="J30" i="36" s="1"/>
  <c r="K30" i="36" s="1"/>
  <c r="I29" i="36"/>
  <c r="J29" i="36" s="1"/>
  <c r="K29" i="36" s="1"/>
  <c r="I28" i="36"/>
  <c r="J28" i="36" s="1"/>
  <c r="K28" i="36" s="1"/>
  <c r="I27" i="36"/>
  <c r="J27" i="36" s="1"/>
  <c r="K27" i="36" s="1"/>
  <c r="I26" i="36"/>
  <c r="J26" i="36" s="1"/>
  <c r="K26" i="36" s="1"/>
  <c r="I25" i="36"/>
  <c r="J25" i="36" s="1"/>
  <c r="K25" i="36" s="1"/>
  <c r="I24" i="36"/>
  <c r="J24" i="36" s="1"/>
  <c r="K24" i="36" s="1"/>
  <c r="H23" i="36"/>
  <c r="I23" i="36" s="1"/>
  <c r="J23" i="36" s="1"/>
  <c r="K23" i="36" s="1"/>
  <c r="J22" i="36"/>
  <c r="K22" i="36" s="1"/>
  <c r="I22" i="36"/>
  <c r="I21" i="36"/>
  <c r="J21" i="36" s="1"/>
  <c r="K21" i="36" s="1"/>
  <c r="I20" i="36"/>
  <c r="J20" i="36" s="1"/>
  <c r="K20" i="36" s="1"/>
  <c r="I19" i="36"/>
  <c r="J19" i="36" s="1"/>
  <c r="K19" i="36" s="1"/>
  <c r="I18" i="36"/>
  <c r="J18" i="36" s="1"/>
  <c r="K18" i="36" s="1"/>
  <c r="H18" i="36"/>
  <c r="H17" i="36"/>
  <c r="I17" i="36" s="1"/>
  <c r="J17" i="36" s="1"/>
  <c r="K17" i="36" s="1"/>
  <c r="H16" i="36"/>
  <c r="I16" i="36" s="1"/>
  <c r="J16" i="36" s="1"/>
  <c r="K16" i="36" s="1"/>
  <c r="H15" i="36"/>
  <c r="I15" i="36" s="1"/>
  <c r="J15" i="36" s="1"/>
  <c r="K15" i="36" s="1"/>
  <c r="I14" i="36"/>
  <c r="J14" i="36" s="1"/>
  <c r="K14" i="36" s="1"/>
  <c r="H13" i="36"/>
  <c r="I13" i="36" s="1"/>
  <c r="J13" i="36" s="1"/>
  <c r="K13" i="36" s="1"/>
  <c r="I12" i="36"/>
  <c r="J12" i="36" s="1"/>
  <c r="K12" i="36" s="1"/>
  <c r="H11" i="36"/>
  <c r="I11" i="36" s="1"/>
  <c r="J11" i="36" s="1"/>
  <c r="K11" i="36" s="1"/>
  <c r="I10" i="36"/>
  <c r="J10" i="36" s="1"/>
  <c r="K10" i="36" s="1"/>
  <c r="I9" i="36"/>
  <c r="J9" i="36" s="1"/>
  <c r="K9" i="36" s="1"/>
  <c r="I8" i="36"/>
  <c r="J8" i="36" s="1"/>
  <c r="K8" i="36" s="1"/>
  <c r="I7" i="36"/>
  <c r="J7" i="36" s="1"/>
  <c r="G7" i="36"/>
  <c r="I6" i="36"/>
  <c r="J6" i="36" s="1"/>
  <c r="K6" i="36" s="1"/>
  <c r="I5" i="36"/>
  <c r="J5" i="36" s="1"/>
  <c r="K5" i="36" s="1"/>
  <c r="H4" i="36"/>
  <c r="I4" i="36" s="1"/>
  <c r="J4" i="36" s="1"/>
  <c r="K4" i="36" s="1"/>
  <c r="I3" i="36"/>
  <c r="J3" i="36" s="1"/>
  <c r="K3" i="36" s="1"/>
  <c r="J2" i="36"/>
  <c r="K2" i="36" s="1"/>
  <c r="I2" i="36"/>
  <c r="O167" i="35"/>
  <c r="I166" i="35"/>
  <c r="J166" i="35" s="1"/>
  <c r="K166" i="35" s="1"/>
  <c r="H165" i="35"/>
  <c r="I165" i="35" s="1"/>
  <c r="J165" i="35" s="1"/>
  <c r="K165" i="35" s="1"/>
  <c r="I164" i="35"/>
  <c r="J164" i="35" s="1"/>
  <c r="K164" i="35" s="1"/>
  <c r="J163" i="35"/>
  <c r="K163" i="35" s="1"/>
  <c r="I163" i="35"/>
  <c r="I162" i="35"/>
  <c r="J162" i="35" s="1"/>
  <c r="K162" i="35" s="1"/>
  <c r="I161" i="35"/>
  <c r="J161" i="35" s="1"/>
  <c r="G161" i="35"/>
  <c r="I160" i="35"/>
  <c r="J160" i="35" s="1"/>
  <c r="K160" i="35" s="1"/>
  <c r="I159" i="35"/>
  <c r="J159" i="35" s="1"/>
  <c r="K159" i="35" s="1"/>
  <c r="I158" i="35"/>
  <c r="J158" i="35" s="1"/>
  <c r="K158" i="35" s="1"/>
  <c r="J157" i="35"/>
  <c r="K157" i="35" s="1"/>
  <c r="I157" i="35"/>
  <c r="I156" i="35"/>
  <c r="J156" i="35" s="1"/>
  <c r="K156" i="35" s="1"/>
  <c r="I155" i="35"/>
  <c r="J155" i="35" s="1"/>
  <c r="K155" i="35" s="1"/>
  <c r="I154" i="35"/>
  <c r="J154" i="35" s="1"/>
  <c r="K154" i="35" s="1"/>
  <c r="H153" i="35"/>
  <c r="I153" i="35" s="1"/>
  <c r="J153" i="35" s="1"/>
  <c r="K153" i="35" s="1"/>
  <c r="I152" i="35"/>
  <c r="J152" i="35" s="1"/>
  <c r="K152" i="35" s="1"/>
  <c r="I151" i="35"/>
  <c r="J151" i="35" s="1"/>
  <c r="K151" i="35" s="1"/>
  <c r="H150" i="35"/>
  <c r="I150" i="35" s="1"/>
  <c r="J150" i="35" s="1"/>
  <c r="K150" i="35" s="1"/>
  <c r="H149" i="35"/>
  <c r="I149" i="35" s="1"/>
  <c r="J149" i="35" s="1"/>
  <c r="K149" i="35" s="1"/>
  <c r="I148" i="35"/>
  <c r="J148" i="35" s="1"/>
  <c r="K148" i="35" s="1"/>
  <c r="H147" i="35"/>
  <c r="I147" i="35" s="1"/>
  <c r="J147" i="35" s="1"/>
  <c r="K147" i="35" s="1"/>
  <c r="I146" i="35"/>
  <c r="J146" i="35" s="1"/>
  <c r="K146" i="35" s="1"/>
  <c r="I145" i="35"/>
  <c r="J145" i="35" s="1"/>
  <c r="K145" i="35" s="1"/>
  <c r="I144" i="35"/>
  <c r="J144" i="35" s="1"/>
  <c r="K144" i="35" s="1"/>
  <c r="I143" i="35"/>
  <c r="J143" i="35" s="1"/>
  <c r="K143" i="35" s="1"/>
  <c r="I142" i="35"/>
  <c r="J142" i="35" s="1"/>
  <c r="K142" i="35" s="1"/>
  <c r="I141" i="35"/>
  <c r="J141" i="35" s="1"/>
  <c r="K141" i="35" s="1"/>
  <c r="I140" i="35"/>
  <c r="J140" i="35" s="1"/>
  <c r="K140" i="35" s="1"/>
  <c r="I139" i="35"/>
  <c r="J139" i="35" s="1"/>
  <c r="K139" i="35" s="1"/>
  <c r="I138" i="35"/>
  <c r="J138" i="35" s="1"/>
  <c r="K138" i="35" s="1"/>
  <c r="I137" i="35"/>
  <c r="J137" i="35" s="1"/>
  <c r="K137" i="35" s="1"/>
  <c r="I136" i="35"/>
  <c r="J136" i="35" s="1"/>
  <c r="K136" i="35" s="1"/>
  <c r="I135" i="35"/>
  <c r="J135" i="35" s="1"/>
  <c r="K135" i="35" s="1"/>
  <c r="H134" i="35"/>
  <c r="I134" i="35" s="1"/>
  <c r="J134" i="35" s="1"/>
  <c r="K134" i="35" s="1"/>
  <c r="I133" i="35"/>
  <c r="J133" i="35" s="1"/>
  <c r="K133" i="35" s="1"/>
  <c r="H132" i="35"/>
  <c r="I132" i="35" s="1"/>
  <c r="J132" i="35" s="1"/>
  <c r="K132" i="35" s="1"/>
  <c r="I131" i="35"/>
  <c r="J131" i="35" s="1"/>
  <c r="K131" i="35" s="1"/>
  <c r="H130" i="35"/>
  <c r="I130" i="35" s="1"/>
  <c r="J130" i="35" s="1"/>
  <c r="K130" i="35" s="1"/>
  <c r="I129" i="35"/>
  <c r="J129" i="35" s="1"/>
  <c r="K129" i="35" s="1"/>
  <c r="I128" i="35"/>
  <c r="J128" i="35" s="1"/>
  <c r="K128" i="35" s="1"/>
  <c r="I127" i="35"/>
  <c r="J127" i="35" s="1"/>
  <c r="K127" i="35" s="1"/>
  <c r="H126" i="35"/>
  <c r="I126" i="35" s="1"/>
  <c r="J126" i="35" s="1"/>
  <c r="K126" i="35" s="1"/>
  <c r="I125" i="35"/>
  <c r="J125" i="35" s="1"/>
  <c r="K125" i="35" s="1"/>
  <c r="I124" i="35"/>
  <c r="J124" i="35" s="1"/>
  <c r="K124" i="35" s="1"/>
  <c r="I123" i="35"/>
  <c r="J123" i="35" s="1"/>
  <c r="K123" i="35" s="1"/>
  <c r="I122" i="35"/>
  <c r="J122" i="35" s="1"/>
  <c r="K122" i="35" s="1"/>
  <c r="I121" i="35"/>
  <c r="J121" i="35" s="1"/>
  <c r="K121" i="35" s="1"/>
  <c r="I120" i="35"/>
  <c r="J120" i="35" s="1"/>
  <c r="K120" i="35" s="1"/>
  <c r="I119" i="35"/>
  <c r="J119" i="35" s="1"/>
  <c r="K119" i="35" s="1"/>
  <c r="I118" i="35"/>
  <c r="J118" i="35" s="1"/>
  <c r="K118" i="35" s="1"/>
  <c r="I117" i="35"/>
  <c r="J117" i="35" s="1"/>
  <c r="K117" i="35" s="1"/>
  <c r="H116" i="35"/>
  <c r="I116" i="35" s="1"/>
  <c r="J116" i="35" s="1"/>
  <c r="K116" i="35" s="1"/>
  <c r="H115" i="35"/>
  <c r="I115" i="35" s="1"/>
  <c r="J115" i="35" s="1"/>
  <c r="K115" i="35" s="1"/>
  <c r="I114" i="35"/>
  <c r="J114" i="35" s="1"/>
  <c r="K114" i="35" s="1"/>
  <c r="I113" i="35"/>
  <c r="J113" i="35" s="1"/>
  <c r="K113" i="35" s="1"/>
  <c r="H112" i="35"/>
  <c r="I112" i="35" s="1"/>
  <c r="J112" i="35" s="1"/>
  <c r="K112" i="35" s="1"/>
  <c r="H111" i="35"/>
  <c r="I111" i="35" s="1"/>
  <c r="J111" i="35" s="1"/>
  <c r="K111" i="35" s="1"/>
  <c r="I110" i="35"/>
  <c r="J110" i="35" s="1"/>
  <c r="K110" i="35" s="1"/>
  <c r="H109" i="35"/>
  <c r="I109" i="35" s="1"/>
  <c r="J109" i="35" s="1"/>
  <c r="K109" i="35" s="1"/>
  <c r="I108" i="35"/>
  <c r="J108" i="35" s="1"/>
  <c r="K108" i="35" s="1"/>
  <c r="I107" i="35"/>
  <c r="J107" i="35" s="1"/>
  <c r="K107" i="35" s="1"/>
  <c r="I106" i="35"/>
  <c r="J106" i="35" s="1"/>
  <c r="K106" i="35" s="1"/>
  <c r="I105" i="35"/>
  <c r="J105" i="35" s="1"/>
  <c r="K105" i="35" s="1"/>
  <c r="I104" i="35"/>
  <c r="J104" i="35" s="1"/>
  <c r="K104" i="35" s="1"/>
  <c r="H103" i="35"/>
  <c r="I103" i="35" s="1"/>
  <c r="J103" i="35" s="1"/>
  <c r="K103" i="35" s="1"/>
  <c r="I102" i="35"/>
  <c r="J102" i="35" s="1"/>
  <c r="K102" i="35" s="1"/>
  <c r="H102" i="35"/>
  <c r="H101" i="35"/>
  <c r="I101" i="35" s="1"/>
  <c r="J101" i="35" s="1"/>
  <c r="K101" i="35" s="1"/>
  <c r="H100" i="35"/>
  <c r="I100" i="35" s="1"/>
  <c r="J100" i="35" s="1"/>
  <c r="K100" i="35" s="1"/>
  <c r="H99" i="35"/>
  <c r="I99" i="35" s="1"/>
  <c r="J99" i="35" s="1"/>
  <c r="K99" i="35" s="1"/>
  <c r="I98" i="35"/>
  <c r="J98" i="35" s="1"/>
  <c r="K98" i="35" s="1"/>
  <c r="H97" i="35"/>
  <c r="I97" i="35" s="1"/>
  <c r="J97" i="35" s="1"/>
  <c r="K97" i="35" s="1"/>
  <c r="I96" i="35"/>
  <c r="J96" i="35" s="1"/>
  <c r="K96" i="35" s="1"/>
  <c r="H95" i="35"/>
  <c r="I95" i="35" s="1"/>
  <c r="J95" i="35" s="1"/>
  <c r="K95" i="35" s="1"/>
  <c r="H94" i="35"/>
  <c r="I94" i="35" s="1"/>
  <c r="J94" i="35" s="1"/>
  <c r="K94" i="35" s="1"/>
  <c r="I93" i="35"/>
  <c r="J93" i="35" s="1"/>
  <c r="K93" i="35" s="1"/>
  <c r="I92" i="35"/>
  <c r="G92" i="35"/>
  <c r="I91" i="35"/>
  <c r="G91" i="35"/>
  <c r="K91" i="35" s="1"/>
  <c r="I90" i="35"/>
  <c r="G90" i="35"/>
  <c r="I89" i="35"/>
  <c r="G89" i="35"/>
  <c r="I88" i="35"/>
  <c r="G88" i="35"/>
  <c r="I87" i="35"/>
  <c r="G87" i="35"/>
  <c r="I86" i="35"/>
  <c r="K86" i="35" s="1"/>
  <c r="H85" i="35"/>
  <c r="I85" i="35" s="1"/>
  <c r="J85" i="35" s="1"/>
  <c r="K85" i="35" s="1"/>
  <c r="I84" i="35"/>
  <c r="J84" i="35" s="1"/>
  <c r="K84" i="35" s="1"/>
  <c r="I83" i="35"/>
  <c r="J83" i="35" s="1"/>
  <c r="G83" i="35"/>
  <c r="D83" i="35"/>
  <c r="I82" i="35"/>
  <c r="J82" i="35" s="1"/>
  <c r="K82" i="35" s="1"/>
  <c r="I81" i="35"/>
  <c r="J81" i="35" s="1"/>
  <c r="K81" i="35" s="1"/>
  <c r="I80" i="35"/>
  <c r="J80" i="35" s="1"/>
  <c r="K80" i="35" s="1"/>
  <c r="I79" i="35"/>
  <c r="J79" i="35" s="1"/>
  <c r="K79" i="35" s="1"/>
  <c r="I78" i="35"/>
  <c r="J78" i="35" s="1"/>
  <c r="K78" i="35" s="1"/>
  <c r="I77" i="35"/>
  <c r="J77" i="35" s="1"/>
  <c r="K77" i="35" s="1"/>
  <c r="I76" i="35"/>
  <c r="J76" i="35" s="1"/>
  <c r="K76" i="35" s="1"/>
  <c r="I75" i="35"/>
  <c r="J75" i="35" s="1"/>
  <c r="K75" i="35" s="1"/>
  <c r="I74" i="35"/>
  <c r="J74" i="35" s="1"/>
  <c r="K74" i="35" s="1"/>
  <c r="I73" i="35"/>
  <c r="J73" i="35" s="1"/>
  <c r="K73" i="35" s="1"/>
  <c r="I72" i="35"/>
  <c r="J72" i="35" s="1"/>
  <c r="K72" i="35" s="1"/>
  <c r="I71" i="35"/>
  <c r="J71" i="35" s="1"/>
  <c r="K71" i="35" s="1"/>
  <c r="I70" i="35"/>
  <c r="J70" i="35" s="1"/>
  <c r="K70" i="35" s="1"/>
  <c r="I69" i="35"/>
  <c r="J69" i="35" s="1"/>
  <c r="K69" i="35" s="1"/>
  <c r="I68" i="35"/>
  <c r="J68" i="35" s="1"/>
  <c r="K68" i="35" s="1"/>
  <c r="I67" i="35"/>
  <c r="J67" i="35" s="1"/>
  <c r="K67" i="35" s="1"/>
  <c r="I66" i="35"/>
  <c r="J66" i="35" s="1"/>
  <c r="K66" i="35" s="1"/>
  <c r="I65" i="35"/>
  <c r="J65" i="35" s="1"/>
  <c r="K65" i="35" s="1"/>
  <c r="I64" i="35"/>
  <c r="J64" i="35" s="1"/>
  <c r="K64" i="35" s="1"/>
  <c r="I63" i="35"/>
  <c r="J63" i="35" s="1"/>
  <c r="K63" i="35" s="1"/>
  <c r="I62" i="35"/>
  <c r="J62" i="35" s="1"/>
  <c r="K62" i="35" s="1"/>
  <c r="I61" i="35"/>
  <c r="J61" i="35" s="1"/>
  <c r="K61" i="35" s="1"/>
  <c r="G61" i="35"/>
  <c r="H60" i="35"/>
  <c r="I60" i="35" s="1"/>
  <c r="J60" i="35" s="1"/>
  <c r="K60" i="35" s="1"/>
  <c r="H59" i="35"/>
  <c r="I59" i="35" s="1"/>
  <c r="J59" i="35" s="1"/>
  <c r="K59" i="35" s="1"/>
  <c r="I58" i="35"/>
  <c r="J58" i="35" s="1"/>
  <c r="K58" i="35" s="1"/>
  <c r="I57" i="35"/>
  <c r="J57" i="35" s="1"/>
  <c r="K57" i="35" s="1"/>
  <c r="I56" i="35"/>
  <c r="J56" i="35" s="1"/>
  <c r="K56" i="35" s="1"/>
  <c r="I55" i="35"/>
  <c r="J55" i="35" s="1"/>
  <c r="K55" i="35" s="1"/>
  <c r="I54" i="35"/>
  <c r="J54" i="35" s="1"/>
  <c r="K54" i="35" s="1"/>
  <c r="I53" i="35"/>
  <c r="J53" i="35" s="1"/>
  <c r="K53" i="35" s="1"/>
  <c r="I52" i="35"/>
  <c r="J52" i="35" s="1"/>
  <c r="K52" i="35" s="1"/>
  <c r="I51" i="35"/>
  <c r="J51" i="35" s="1"/>
  <c r="K51" i="35" s="1"/>
  <c r="I50" i="35"/>
  <c r="J50" i="35" s="1"/>
  <c r="K50" i="35" s="1"/>
  <c r="J49" i="35"/>
  <c r="K49" i="35" s="1"/>
  <c r="I49" i="35"/>
  <c r="I48" i="35"/>
  <c r="J48" i="35" s="1"/>
  <c r="K48" i="35" s="1"/>
  <c r="I47" i="35"/>
  <c r="J47" i="35" s="1"/>
  <c r="K47" i="35" s="1"/>
  <c r="I46" i="35"/>
  <c r="J46" i="35" s="1"/>
  <c r="G46" i="35"/>
  <c r="I45" i="35"/>
  <c r="J45" i="35" s="1"/>
  <c r="G45" i="35"/>
  <c r="I44" i="35"/>
  <c r="J44" i="35" s="1"/>
  <c r="K44" i="35" s="1"/>
  <c r="I43" i="35"/>
  <c r="J43" i="35" s="1"/>
  <c r="K43" i="35" s="1"/>
  <c r="I42" i="35"/>
  <c r="J42" i="35" s="1"/>
  <c r="K42" i="35" s="1"/>
  <c r="I41" i="35"/>
  <c r="J41" i="35" s="1"/>
  <c r="K41" i="35" s="1"/>
  <c r="I40" i="35"/>
  <c r="J40" i="35" s="1"/>
  <c r="K40" i="35" s="1"/>
  <c r="I39" i="35"/>
  <c r="J39" i="35" s="1"/>
  <c r="K39" i="35" s="1"/>
  <c r="H38" i="35"/>
  <c r="I38" i="35" s="1"/>
  <c r="J38" i="35" s="1"/>
  <c r="K38" i="35" s="1"/>
  <c r="I37" i="35"/>
  <c r="J37" i="35" s="1"/>
  <c r="K37" i="35" s="1"/>
  <c r="I36" i="35"/>
  <c r="J36" i="35" s="1"/>
  <c r="K36" i="35" s="1"/>
  <c r="H35" i="35"/>
  <c r="I35" i="35" s="1"/>
  <c r="J35" i="35" s="1"/>
  <c r="K35" i="35" s="1"/>
  <c r="H34" i="35"/>
  <c r="I34" i="35" s="1"/>
  <c r="J34" i="35" s="1"/>
  <c r="K34" i="35" s="1"/>
  <c r="I33" i="35"/>
  <c r="J33" i="35" s="1"/>
  <c r="K33" i="35" s="1"/>
  <c r="I32" i="35"/>
  <c r="J32" i="35" s="1"/>
  <c r="K32" i="35" s="1"/>
  <c r="I31" i="35"/>
  <c r="J31" i="35" s="1"/>
  <c r="K31" i="35" s="1"/>
  <c r="I30" i="35"/>
  <c r="J30" i="35" s="1"/>
  <c r="K30" i="35" s="1"/>
  <c r="I29" i="35"/>
  <c r="J29" i="35" s="1"/>
  <c r="K29" i="35" s="1"/>
  <c r="I28" i="35"/>
  <c r="J28" i="35" s="1"/>
  <c r="K28" i="35" s="1"/>
  <c r="J27" i="35"/>
  <c r="K27" i="35" s="1"/>
  <c r="I27" i="35"/>
  <c r="I26" i="35"/>
  <c r="J26" i="35" s="1"/>
  <c r="K26" i="35" s="1"/>
  <c r="I25" i="35"/>
  <c r="J25" i="35" s="1"/>
  <c r="K25" i="35" s="1"/>
  <c r="I24" i="35"/>
  <c r="J24" i="35" s="1"/>
  <c r="K24" i="35" s="1"/>
  <c r="H23" i="35"/>
  <c r="I23" i="35" s="1"/>
  <c r="J23" i="35" s="1"/>
  <c r="K23" i="35" s="1"/>
  <c r="I22" i="35"/>
  <c r="J22" i="35" s="1"/>
  <c r="K22" i="35" s="1"/>
  <c r="I21" i="35"/>
  <c r="J21" i="35" s="1"/>
  <c r="K21" i="35" s="1"/>
  <c r="I20" i="35"/>
  <c r="J20" i="35" s="1"/>
  <c r="K20" i="35" s="1"/>
  <c r="I19" i="35"/>
  <c r="J19" i="35" s="1"/>
  <c r="K19" i="35" s="1"/>
  <c r="H18" i="35"/>
  <c r="I18" i="35" s="1"/>
  <c r="J18" i="35" s="1"/>
  <c r="K18" i="35" s="1"/>
  <c r="H17" i="35"/>
  <c r="I17" i="35" s="1"/>
  <c r="J17" i="35" s="1"/>
  <c r="K17" i="35" s="1"/>
  <c r="H16" i="35"/>
  <c r="I16" i="35" s="1"/>
  <c r="J16" i="35" s="1"/>
  <c r="K16" i="35" s="1"/>
  <c r="H15" i="35"/>
  <c r="I15" i="35" s="1"/>
  <c r="J15" i="35" s="1"/>
  <c r="K15" i="35" s="1"/>
  <c r="I14" i="35"/>
  <c r="J14" i="35" s="1"/>
  <c r="K14" i="35" s="1"/>
  <c r="H13" i="35"/>
  <c r="I13" i="35" s="1"/>
  <c r="J13" i="35" s="1"/>
  <c r="K13" i="35" s="1"/>
  <c r="I12" i="35"/>
  <c r="J12" i="35" s="1"/>
  <c r="K12" i="35" s="1"/>
  <c r="H11" i="35"/>
  <c r="I11" i="35" s="1"/>
  <c r="J11" i="35" s="1"/>
  <c r="K11" i="35" s="1"/>
  <c r="I10" i="35"/>
  <c r="J10" i="35" s="1"/>
  <c r="K10" i="35" s="1"/>
  <c r="I9" i="35"/>
  <c r="J9" i="35" s="1"/>
  <c r="K9" i="35" s="1"/>
  <c r="I8" i="35"/>
  <c r="J8" i="35" s="1"/>
  <c r="K8" i="35" s="1"/>
  <c r="I7" i="35"/>
  <c r="J7" i="35" s="1"/>
  <c r="G7" i="35"/>
  <c r="I6" i="35"/>
  <c r="J6" i="35" s="1"/>
  <c r="K6" i="35" s="1"/>
  <c r="I5" i="35"/>
  <c r="J5" i="35" s="1"/>
  <c r="K5" i="35" s="1"/>
  <c r="H4" i="35"/>
  <c r="I4" i="35" s="1"/>
  <c r="J4" i="35" s="1"/>
  <c r="K4" i="35" s="1"/>
  <c r="I3" i="35"/>
  <c r="J3" i="35" s="1"/>
  <c r="K3" i="35" s="1"/>
  <c r="I2" i="35"/>
  <c r="J2" i="35" s="1"/>
  <c r="K2" i="35" s="1"/>
  <c r="O167" i="16"/>
  <c r="I166" i="16"/>
  <c r="J166" i="16" s="1"/>
  <c r="K166" i="16" s="1"/>
  <c r="H165" i="16"/>
  <c r="I165" i="16" s="1"/>
  <c r="J165" i="16" s="1"/>
  <c r="K165" i="16" s="1"/>
  <c r="I164" i="16"/>
  <c r="J164" i="16" s="1"/>
  <c r="K164" i="16" s="1"/>
  <c r="I163" i="16"/>
  <c r="J163" i="16" s="1"/>
  <c r="K163" i="16" s="1"/>
  <c r="I162" i="16"/>
  <c r="J162" i="16" s="1"/>
  <c r="K162" i="16" s="1"/>
  <c r="I161" i="16"/>
  <c r="J161" i="16" s="1"/>
  <c r="G161" i="16"/>
  <c r="I160" i="16"/>
  <c r="J160" i="16" s="1"/>
  <c r="K160" i="16" s="1"/>
  <c r="I159" i="16"/>
  <c r="J159" i="16" s="1"/>
  <c r="K159" i="16" s="1"/>
  <c r="I158" i="16"/>
  <c r="J158" i="16" s="1"/>
  <c r="K158" i="16" s="1"/>
  <c r="I157" i="16"/>
  <c r="J157" i="16" s="1"/>
  <c r="K157" i="16" s="1"/>
  <c r="I156" i="16"/>
  <c r="J156" i="16" s="1"/>
  <c r="K156" i="16" s="1"/>
  <c r="I155" i="16"/>
  <c r="J155" i="16" s="1"/>
  <c r="K155" i="16" s="1"/>
  <c r="I154" i="16"/>
  <c r="J154" i="16" s="1"/>
  <c r="K154" i="16" s="1"/>
  <c r="H153" i="16"/>
  <c r="I153" i="16" s="1"/>
  <c r="J153" i="16" s="1"/>
  <c r="K153" i="16" s="1"/>
  <c r="I152" i="16"/>
  <c r="J152" i="16" s="1"/>
  <c r="K152" i="16" s="1"/>
  <c r="I151" i="16"/>
  <c r="J151" i="16" s="1"/>
  <c r="K151" i="16" s="1"/>
  <c r="H150" i="16"/>
  <c r="I150" i="16" s="1"/>
  <c r="J150" i="16" s="1"/>
  <c r="K150" i="16" s="1"/>
  <c r="H149" i="16"/>
  <c r="I149" i="16" s="1"/>
  <c r="J149" i="16" s="1"/>
  <c r="K149" i="16" s="1"/>
  <c r="I148" i="16"/>
  <c r="J148" i="16" s="1"/>
  <c r="K148" i="16" s="1"/>
  <c r="H147" i="16"/>
  <c r="I147" i="16" s="1"/>
  <c r="J147" i="16" s="1"/>
  <c r="K147" i="16" s="1"/>
  <c r="I146" i="16"/>
  <c r="J146" i="16" s="1"/>
  <c r="K146" i="16" s="1"/>
  <c r="I145" i="16"/>
  <c r="J145" i="16" s="1"/>
  <c r="K145" i="16" s="1"/>
  <c r="I144" i="16"/>
  <c r="J144" i="16" s="1"/>
  <c r="K144" i="16" s="1"/>
  <c r="I143" i="16"/>
  <c r="J143" i="16" s="1"/>
  <c r="K143" i="16" s="1"/>
  <c r="I142" i="16"/>
  <c r="J142" i="16" s="1"/>
  <c r="K142" i="16" s="1"/>
  <c r="I141" i="16"/>
  <c r="J141" i="16" s="1"/>
  <c r="K141" i="16" s="1"/>
  <c r="I140" i="16"/>
  <c r="J140" i="16" s="1"/>
  <c r="K140" i="16" s="1"/>
  <c r="I139" i="16"/>
  <c r="J139" i="16" s="1"/>
  <c r="K139" i="16" s="1"/>
  <c r="I138" i="16"/>
  <c r="J138" i="16" s="1"/>
  <c r="K138" i="16" s="1"/>
  <c r="I137" i="16"/>
  <c r="J137" i="16" s="1"/>
  <c r="K137" i="16" s="1"/>
  <c r="I136" i="16"/>
  <c r="J136" i="16" s="1"/>
  <c r="K136" i="16" s="1"/>
  <c r="I135" i="16"/>
  <c r="J135" i="16" s="1"/>
  <c r="K135" i="16" s="1"/>
  <c r="H134" i="16"/>
  <c r="I134" i="16" s="1"/>
  <c r="J134" i="16" s="1"/>
  <c r="K134" i="16" s="1"/>
  <c r="I133" i="16"/>
  <c r="J133" i="16" s="1"/>
  <c r="K133" i="16" s="1"/>
  <c r="H132" i="16"/>
  <c r="I132" i="16" s="1"/>
  <c r="J132" i="16" s="1"/>
  <c r="K132" i="16" s="1"/>
  <c r="I131" i="16"/>
  <c r="J131" i="16" s="1"/>
  <c r="K131" i="16" s="1"/>
  <c r="H130" i="16"/>
  <c r="I130" i="16" s="1"/>
  <c r="J130" i="16" s="1"/>
  <c r="K130" i="16" s="1"/>
  <c r="I129" i="16"/>
  <c r="J129" i="16" s="1"/>
  <c r="K129" i="16" s="1"/>
  <c r="I128" i="16"/>
  <c r="J128" i="16" s="1"/>
  <c r="K128" i="16" s="1"/>
  <c r="I127" i="16"/>
  <c r="J127" i="16" s="1"/>
  <c r="K127" i="16" s="1"/>
  <c r="I126" i="16"/>
  <c r="J126" i="16" s="1"/>
  <c r="K126" i="16" s="1"/>
  <c r="H126" i="16"/>
  <c r="I125" i="16"/>
  <c r="J125" i="16" s="1"/>
  <c r="K125" i="16" s="1"/>
  <c r="I124" i="16"/>
  <c r="J124" i="16" s="1"/>
  <c r="K124" i="16" s="1"/>
  <c r="I123" i="16"/>
  <c r="J123" i="16" s="1"/>
  <c r="K123" i="16" s="1"/>
  <c r="I122" i="16"/>
  <c r="J122" i="16" s="1"/>
  <c r="K122" i="16" s="1"/>
  <c r="I121" i="16"/>
  <c r="J121" i="16" s="1"/>
  <c r="K121" i="16" s="1"/>
  <c r="I120" i="16"/>
  <c r="J120" i="16" s="1"/>
  <c r="K120" i="16" s="1"/>
  <c r="I119" i="16"/>
  <c r="J119" i="16" s="1"/>
  <c r="K119" i="16" s="1"/>
  <c r="I118" i="16"/>
  <c r="J118" i="16" s="1"/>
  <c r="K118" i="16" s="1"/>
  <c r="I117" i="16"/>
  <c r="J117" i="16" s="1"/>
  <c r="K117" i="16" s="1"/>
  <c r="H116" i="16"/>
  <c r="I116" i="16" s="1"/>
  <c r="J116" i="16" s="1"/>
  <c r="K116" i="16" s="1"/>
  <c r="H115" i="16"/>
  <c r="I115" i="16" s="1"/>
  <c r="J115" i="16" s="1"/>
  <c r="K115" i="16" s="1"/>
  <c r="I114" i="16"/>
  <c r="J114" i="16" s="1"/>
  <c r="K114" i="16" s="1"/>
  <c r="I113" i="16"/>
  <c r="J113" i="16" s="1"/>
  <c r="K113" i="16" s="1"/>
  <c r="I112" i="16"/>
  <c r="J112" i="16" s="1"/>
  <c r="K112" i="16" s="1"/>
  <c r="H112" i="16"/>
  <c r="H111" i="16"/>
  <c r="I111" i="16" s="1"/>
  <c r="J111" i="16" s="1"/>
  <c r="K111" i="16" s="1"/>
  <c r="I110" i="16"/>
  <c r="J110" i="16" s="1"/>
  <c r="K110" i="16" s="1"/>
  <c r="H109" i="16"/>
  <c r="I109" i="16" s="1"/>
  <c r="J109" i="16" s="1"/>
  <c r="K109" i="16" s="1"/>
  <c r="I108" i="16"/>
  <c r="J108" i="16" s="1"/>
  <c r="K108" i="16" s="1"/>
  <c r="I107" i="16"/>
  <c r="J107" i="16" s="1"/>
  <c r="K107" i="16" s="1"/>
  <c r="I106" i="16"/>
  <c r="J106" i="16" s="1"/>
  <c r="K106" i="16" s="1"/>
  <c r="I105" i="16"/>
  <c r="J105" i="16" s="1"/>
  <c r="K105" i="16" s="1"/>
  <c r="I104" i="16"/>
  <c r="J104" i="16" s="1"/>
  <c r="K104" i="16" s="1"/>
  <c r="H103" i="16"/>
  <c r="I103" i="16" s="1"/>
  <c r="J103" i="16" s="1"/>
  <c r="K103" i="16" s="1"/>
  <c r="H102" i="16"/>
  <c r="I102" i="16" s="1"/>
  <c r="J102" i="16" s="1"/>
  <c r="K102" i="16" s="1"/>
  <c r="H101" i="16"/>
  <c r="I101" i="16" s="1"/>
  <c r="J101" i="16" s="1"/>
  <c r="K101" i="16" s="1"/>
  <c r="H100" i="16"/>
  <c r="I100" i="16" s="1"/>
  <c r="J100" i="16" s="1"/>
  <c r="K100" i="16" s="1"/>
  <c r="H99" i="16"/>
  <c r="I99" i="16" s="1"/>
  <c r="J99" i="16" s="1"/>
  <c r="K99" i="16" s="1"/>
  <c r="I98" i="16"/>
  <c r="J98" i="16" s="1"/>
  <c r="K98" i="16" s="1"/>
  <c r="H97" i="16"/>
  <c r="I97" i="16" s="1"/>
  <c r="J97" i="16" s="1"/>
  <c r="K97" i="16" s="1"/>
  <c r="I96" i="16"/>
  <c r="J96" i="16" s="1"/>
  <c r="K96" i="16" s="1"/>
  <c r="H95" i="16"/>
  <c r="I95" i="16" s="1"/>
  <c r="J95" i="16" s="1"/>
  <c r="K95" i="16" s="1"/>
  <c r="H94" i="16"/>
  <c r="I94" i="16" s="1"/>
  <c r="J94" i="16" s="1"/>
  <c r="K94" i="16" s="1"/>
  <c r="I93" i="16"/>
  <c r="J93" i="16" s="1"/>
  <c r="K93" i="16" s="1"/>
  <c r="I92" i="16"/>
  <c r="G92" i="16"/>
  <c r="I91" i="16"/>
  <c r="G91" i="16"/>
  <c r="K91" i="16" s="1"/>
  <c r="I90" i="16"/>
  <c r="G90" i="16"/>
  <c r="I89" i="16"/>
  <c r="G89" i="16"/>
  <c r="I88" i="16"/>
  <c r="G88" i="16"/>
  <c r="K88" i="16" s="1"/>
  <c r="I87" i="16"/>
  <c r="G87" i="16"/>
  <c r="K87" i="16" s="1"/>
  <c r="I86" i="16"/>
  <c r="K86" i="16" s="1"/>
  <c r="N86" i="16" s="1"/>
  <c r="H85" i="16"/>
  <c r="I85" i="16" s="1"/>
  <c r="J85" i="16" s="1"/>
  <c r="K85" i="16" s="1"/>
  <c r="I84" i="16"/>
  <c r="J84" i="16" s="1"/>
  <c r="K84" i="16" s="1"/>
  <c r="I83" i="16"/>
  <c r="J83" i="16" s="1"/>
  <c r="G83" i="16"/>
  <c r="D83" i="16"/>
  <c r="I82" i="16"/>
  <c r="J82" i="16" s="1"/>
  <c r="K82" i="16" s="1"/>
  <c r="I81" i="16"/>
  <c r="J81" i="16" s="1"/>
  <c r="K81" i="16" s="1"/>
  <c r="I80" i="16"/>
  <c r="J80" i="16" s="1"/>
  <c r="K80" i="16" s="1"/>
  <c r="I79" i="16"/>
  <c r="J79" i="16" s="1"/>
  <c r="K79" i="16" s="1"/>
  <c r="I78" i="16"/>
  <c r="J78" i="16" s="1"/>
  <c r="K78" i="16" s="1"/>
  <c r="I77" i="16"/>
  <c r="J77" i="16" s="1"/>
  <c r="K77" i="16" s="1"/>
  <c r="I76" i="16"/>
  <c r="J76" i="16" s="1"/>
  <c r="K76" i="16" s="1"/>
  <c r="I75" i="16"/>
  <c r="J75" i="16" s="1"/>
  <c r="K75" i="16" s="1"/>
  <c r="I74" i="16"/>
  <c r="J74" i="16" s="1"/>
  <c r="K74" i="16" s="1"/>
  <c r="I73" i="16"/>
  <c r="J73" i="16" s="1"/>
  <c r="K73" i="16" s="1"/>
  <c r="I72" i="16"/>
  <c r="J72" i="16" s="1"/>
  <c r="K72" i="16" s="1"/>
  <c r="I71" i="16"/>
  <c r="J71" i="16" s="1"/>
  <c r="K71" i="16" s="1"/>
  <c r="I70" i="16"/>
  <c r="J70" i="16" s="1"/>
  <c r="K70" i="16" s="1"/>
  <c r="I69" i="16"/>
  <c r="J69" i="16" s="1"/>
  <c r="K69" i="16" s="1"/>
  <c r="I68" i="16"/>
  <c r="J68" i="16" s="1"/>
  <c r="K68" i="16" s="1"/>
  <c r="I67" i="16"/>
  <c r="J67" i="16" s="1"/>
  <c r="K67" i="16" s="1"/>
  <c r="I66" i="16"/>
  <c r="J66" i="16" s="1"/>
  <c r="K66" i="16" s="1"/>
  <c r="I65" i="16"/>
  <c r="J65" i="16" s="1"/>
  <c r="K65" i="16" s="1"/>
  <c r="I64" i="16"/>
  <c r="J64" i="16" s="1"/>
  <c r="K64" i="16" s="1"/>
  <c r="I63" i="16"/>
  <c r="J63" i="16" s="1"/>
  <c r="K63" i="16" s="1"/>
  <c r="I62" i="16"/>
  <c r="J62" i="16" s="1"/>
  <c r="K62" i="16" s="1"/>
  <c r="I61" i="16"/>
  <c r="J61" i="16" s="1"/>
  <c r="G61" i="16"/>
  <c r="H60" i="16"/>
  <c r="I60" i="16" s="1"/>
  <c r="J60" i="16" s="1"/>
  <c r="K60" i="16" s="1"/>
  <c r="H59" i="16"/>
  <c r="I59" i="16" s="1"/>
  <c r="J59" i="16" s="1"/>
  <c r="K59" i="16" s="1"/>
  <c r="I58" i="16"/>
  <c r="J58" i="16" s="1"/>
  <c r="K58" i="16" s="1"/>
  <c r="I57" i="16"/>
  <c r="J57" i="16" s="1"/>
  <c r="K57" i="16" s="1"/>
  <c r="I56" i="16"/>
  <c r="J56" i="16" s="1"/>
  <c r="K56" i="16" s="1"/>
  <c r="I55" i="16"/>
  <c r="J55" i="16" s="1"/>
  <c r="K55" i="16" s="1"/>
  <c r="I54" i="16"/>
  <c r="J54" i="16" s="1"/>
  <c r="K54" i="16" s="1"/>
  <c r="I53" i="16"/>
  <c r="J53" i="16" s="1"/>
  <c r="K53" i="16" s="1"/>
  <c r="J52" i="16"/>
  <c r="K52" i="16" s="1"/>
  <c r="I52" i="16"/>
  <c r="I51" i="16"/>
  <c r="J51" i="16" s="1"/>
  <c r="K51" i="16" s="1"/>
  <c r="I50" i="16"/>
  <c r="J50" i="16" s="1"/>
  <c r="K50" i="16" s="1"/>
  <c r="I49" i="16"/>
  <c r="J49" i="16" s="1"/>
  <c r="K49" i="16" s="1"/>
  <c r="I48" i="16"/>
  <c r="J48" i="16" s="1"/>
  <c r="K48" i="16" s="1"/>
  <c r="I47" i="16"/>
  <c r="J47" i="16" s="1"/>
  <c r="K47" i="16" s="1"/>
  <c r="I46" i="16"/>
  <c r="J46" i="16" s="1"/>
  <c r="G46" i="16"/>
  <c r="I45" i="16"/>
  <c r="J45" i="16" s="1"/>
  <c r="G45" i="16"/>
  <c r="I44" i="16"/>
  <c r="J44" i="16" s="1"/>
  <c r="K44" i="16" s="1"/>
  <c r="I43" i="16"/>
  <c r="J43" i="16" s="1"/>
  <c r="K43" i="16" s="1"/>
  <c r="I42" i="16"/>
  <c r="J42" i="16" s="1"/>
  <c r="K42" i="16" s="1"/>
  <c r="I41" i="16"/>
  <c r="J41" i="16" s="1"/>
  <c r="K41" i="16" s="1"/>
  <c r="I40" i="16"/>
  <c r="J40" i="16" s="1"/>
  <c r="K40" i="16" s="1"/>
  <c r="I39" i="16"/>
  <c r="J39" i="16" s="1"/>
  <c r="K39" i="16" s="1"/>
  <c r="H38" i="16"/>
  <c r="I38" i="16" s="1"/>
  <c r="J38" i="16" s="1"/>
  <c r="K38" i="16" s="1"/>
  <c r="I37" i="16"/>
  <c r="J37" i="16" s="1"/>
  <c r="K37" i="16" s="1"/>
  <c r="I36" i="16"/>
  <c r="J36" i="16" s="1"/>
  <c r="K36" i="16" s="1"/>
  <c r="H35" i="16"/>
  <c r="I35" i="16" s="1"/>
  <c r="J35" i="16" s="1"/>
  <c r="K35" i="16" s="1"/>
  <c r="H34" i="16"/>
  <c r="I34" i="16" s="1"/>
  <c r="J34" i="16" s="1"/>
  <c r="K34" i="16" s="1"/>
  <c r="J33" i="16"/>
  <c r="K33" i="16" s="1"/>
  <c r="I33" i="16"/>
  <c r="I32" i="16"/>
  <c r="J32" i="16" s="1"/>
  <c r="K32" i="16" s="1"/>
  <c r="I31" i="16"/>
  <c r="J31" i="16" s="1"/>
  <c r="K31" i="16" s="1"/>
  <c r="I30" i="16"/>
  <c r="J30" i="16" s="1"/>
  <c r="K30" i="16" s="1"/>
  <c r="I29" i="16"/>
  <c r="J29" i="16" s="1"/>
  <c r="K29" i="16" s="1"/>
  <c r="I28" i="16"/>
  <c r="J28" i="16" s="1"/>
  <c r="K28" i="16" s="1"/>
  <c r="I27" i="16"/>
  <c r="J27" i="16" s="1"/>
  <c r="K27" i="16" s="1"/>
  <c r="I26" i="16"/>
  <c r="J26" i="16" s="1"/>
  <c r="K26" i="16" s="1"/>
  <c r="I25" i="16"/>
  <c r="J25" i="16" s="1"/>
  <c r="K25" i="16" s="1"/>
  <c r="I24" i="16"/>
  <c r="J24" i="16" s="1"/>
  <c r="K24" i="16" s="1"/>
  <c r="H23" i="16"/>
  <c r="I23" i="16" s="1"/>
  <c r="J23" i="16" s="1"/>
  <c r="K23" i="16" s="1"/>
  <c r="I22" i="16"/>
  <c r="J22" i="16" s="1"/>
  <c r="K22" i="16" s="1"/>
  <c r="I21" i="16"/>
  <c r="J21" i="16" s="1"/>
  <c r="K21" i="16" s="1"/>
  <c r="I20" i="16"/>
  <c r="J20" i="16" s="1"/>
  <c r="K20" i="16" s="1"/>
  <c r="I19" i="16"/>
  <c r="J19" i="16" s="1"/>
  <c r="K19" i="16" s="1"/>
  <c r="H18" i="16"/>
  <c r="I18" i="16" s="1"/>
  <c r="J18" i="16" s="1"/>
  <c r="K18" i="16" s="1"/>
  <c r="H17" i="16"/>
  <c r="I17" i="16" s="1"/>
  <c r="J17" i="16" s="1"/>
  <c r="K17" i="16" s="1"/>
  <c r="I16" i="16"/>
  <c r="J16" i="16" s="1"/>
  <c r="K16" i="16" s="1"/>
  <c r="H16" i="16"/>
  <c r="H15" i="16"/>
  <c r="I15" i="16" s="1"/>
  <c r="J15" i="16" s="1"/>
  <c r="K15" i="16" s="1"/>
  <c r="I14" i="16"/>
  <c r="J14" i="16" s="1"/>
  <c r="K14" i="16" s="1"/>
  <c r="H13" i="16"/>
  <c r="I13" i="16" s="1"/>
  <c r="J13" i="16" s="1"/>
  <c r="K13" i="16" s="1"/>
  <c r="I12" i="16"/>
  <c r="J12" i="16" s="1"/>
  <c r="K12" i="16" s="1"/>
  <c r="H11" i="16"/>
  <c r="I11" i="16" s="1"/>
  <c r="J11" i="16" s="1"/>
  <c r="K11" i="16" s="1"/>
  <c r="I10" i="16"/>
  <c r="J10" i="16" s="1"/>
  <c r="K10" i="16" s="1"/>
  <c r="I9" i="16"/>
  <c r="J9" i="16" s="1"/>
  <c r="K9" i="16" s="1"/>
  <c r="I8" i="16"/>
  <c r="J8" i="16" s="1"/>
  <c r="K8" i="16" s="1"/>
  <c r="I7" i="16"/>
  <c r="J7" i="16" s="1"/>
  <c r="G7" i="16"/>
  <c r="I6" i="16"/>
  <c r="J6" i="16" s="1"/>
  <c r="K6" i="16" s="1"/>
  <c r="I5" i="16"/>
  <c r="J5" i="16" s="1"/>
  <c r="K5" i="16" s="1"/>
  <c r="H4" i="16"/>
  <c r="I4" i="16" s="1"/>
  <c r="J4" i="16" s="1"/>
  <c r="K4" i="16" s="1"/>
  <c r="I3" i="16"/>
  <c r="J3" i="16" s="1"/>
  <c r="K3" i="16" s="1"/>
  <c r="I2" i="16"/>
  <c r="J2" i="16" s="1"/>
  <c r="K2" i="16" s="1"/>
  <c r="O167" i="31"/>
  <c r="I166" i="31"/>
  <c r="J166" i="31" s="1"/>
  <c r="K166" i="31" s="1"/>
  <c r="H165" i="31"/>
  <c r="I165" i="31" s="1"/>
  <c r="J165" i="31" s="1"/>
  <c r="K165" i="31" s="1"/>
  <c r="I164" i="31"/>
  <c r="J164" i="31" s="1"/>
  <c r="K164" i="31" s="1"/>
  <c r="I163" i="31"/>
  <c r="J163" i="31" s="1"/>
  <c r="K163" i="31" s="1"/>
  <c r="I162" i="31"/>
  <c r="J162" i="31" s="1"/>
  <c r="K162" i="31" s="1"/>
  <c r="I161" i="31"/>
  <c r="J161" i="31" s="1"/>
  <c r="G161" i="31"/>
  <c r="I160" i="31"/>
  <c r="J160" i="31" s="1"/>
  <c r="K160" i="31" s="1"/>
  <c r="I159" i="31"/>
  <c r="J159" i="31" s="1"/>
  <c r="K159" i="31" s="1"/>
  <c r="I158" i="31"/>
  <c r="J158" i="31" s="1"/>
  <c r="K158" i="31" s="1"/>
  <c r="I157" i="31"/>
  <c r="J157" i="31" s="1"/>
  <c r="K157" i="31" s="1"/>
  <c r="I156" i="31"/>
  <c r="J156" i="31" s="1"/>
  <c r="K156" i="31" s="1"/>
  <c r="I155" i="31"/>
  <c r="J155" i="31" s="1"/>
  <c r="K155" i="31" s="1"/>
  <c r="I154" i="31"/>
  <c r="J154" i="31" s="1"/>
  <c r="K154" i="31" s="1"/>
  <c r="H153" i="31"/>
  <c r="I153" i="31" s="1"/>
  <c r="J153" i="31" s="1"/>
  <c r="K153" i="31" s="1"/>
  <c r="I152" i="31"/>
  <c r="J152" i="31" s="1"/>
  <c r="K152" i="31" s="1"/>
  <c r="I151" i="31"/>
  <c r="J151" i="31" s="1"/>
  <c r="K151" i="31" s="1"/>
  <c r="H150" i="31"/>
  <c r="I150" i="31" s="1"/>
  <c r="J150" i="31" s="1"/>
  <c r="K150" i="31" s="1"/>
  <c r="H149" i="31"/>
  <c r="I149" i="31" s="1"/>
  <c r="J149" i="31" s="1"/>
  <c r="K149" i="31" s="1"/>
  <c r="I148" i="31"/>
  <c r="J148" i="31" s="1"/>
  <c r="K148" i="31" s="1"/>
  <c r="H147" i="31"/>
  <c r="I147" i="31" s="1"/>
  <c r="J147" i="31" s="1"/>
  <c r="K147" i="31" s="1"/>
  <c r="I146" i="31"/>
  <c r="J146" i="31" s="1"/>
  <c r="K146" i="31" s="1"/>
  <c r="I145" i="31"/>
  <c r="J145" i="31" s="1"/>
  <c r="K145" i="31" s="1"/>
  <c r="I144" i="31"/>
  <c r="J144" i="31" s="1"/>
  <c r="K144" i="31" s="1"/>
  <c r="I143" i="31"/>
  <c r="J143" i="31" s="1"/>
  <c r="K143" i="31" s="1"/>
  <c r="I142" i="31"/>
  <c r="J142" i="31" s="1"/>
  <c r="K142" i="31" s="1"/>
  <c r="I141" i="31"/>
  <c r="J141" i="31" s="1"/>
  <c r="K141" i="31" s="1"/>
  <c r="I140" i="31"/>
  <c r="J140" i="31" s="1"/>
  <c r="K140" i="31" s="1"/>
  <c r="I139" i="31"/>
  <c r="J139" i="31" s="1"/>
  <c r="K139" i="31" s="1"/>
  <c r="I138" i="31"/>
  <c r="J138" i="31" s="1"/>
  <c r="K138" i="31" s="1"/>
  <c r="I137" i="31"/>
  <c r="J137" i="31" s="1"/>
  <c r="K137" i="31" s="1"/>
  <c r="I136" i="31"/>
  <c r="J136" i="31" s="1"/>
  <c r="K136" i="31" s="1"/>
  <c r="I135" i="31"/>
  <c r="J135" i="31" s="1"/>
  <c r="K135" i="31" s="1"/>
  <c r="H134" i="31"/>
  <c r="I134" i="31" s="1"/>
  <c r="J134" i="31" s="1"/>
  <c r="K134" i="31" s="1"/>
  <c r="I133" i="31"/>
  <c r="J133" i="31" s="1"/>
  <c r="K133" i="31" s="1"/>
  <c r="H132" i="31"/>
  <c r="I132" i="31" s="1"/>
  <c r="J132" i="31" s="1"/>
  <c r="K132" i="31" s="1"/>
  <c r="J131" i="31"/>
  <c r="K131" i="31" s="1"/>
  <c r="I131" i="31"/>
  <c r="I130" i="31"/>
  <c r="J130" i="31" s="1"/>
  <c r="K130" i="31" s="1"/>
  <c r="H130" i="31"/>
  <c r="I129" i="31"/>
  <c r="J129" i="31" s="1"/>
  <c r="K129" i="31" s="1"/>
  <c r="I128" i="31"/>
  <c r="J128" i="31" s="1"/>
  <c r="K128" i="31" s="1"/>
  <c r="I127" i="31"/>
  <c r="J127" i="31" s="1"/>
  <c r="K127" i="31" s="1"/>
  <c r="H126" i="31"/>
  <c r="I126" i="31" s="1"/>
  <c r="J126" i="31" s="1"/>
  <c r="K126" i="31" s="1"/>
  <c r="I125" i="31"/>
  <c r="J125" i="31" s="1"/>
  <c r="K125" i="31" s="1"/>
  <c r="I124" i="31"/>
  <c r="J124" i="31" s="1"/>
  <c r="K124" i="31" s="1"/>
  <c r="I123" i="31"/>
  <c r="J123" i="31" s="1"/>
  <c r="K123" i="31" s="1"/>
  <c r="I122" i="31"/>
  <c r="J122" i="31" s="1"/>
  <c r="K122" i="31" s="1"/>
  <c r="I121" i="31"/>
  <c r="J121" i="31" s="1"/>
  <c r="K121" i="31" s="1"/>
  <c r="I120" i="31"/>
  <c r="J120" i="31" s="1"/>
  <c r="K120" i="31" s="1"/>
  <c r="I119" i="31"/>
  <c r="J119" i="31" s="1"/>
  <c r="K119" i="31" s="1"/>
  <c r="I118" i="31"/>
  <c r="J118" i="31" s="1"/>
  <c r="K118" i="31" s="1"/>
  <c r="I117" i="31"/>
  <c r="J117" i="31" s="1"/>
  <c r="K117" i="31" s="1"/>
  <c r="H116" i="31"/>
  <c r="I116" i="31" s="1"/>
  <c r="J116" i="31" s="1"/>
  <c r="K116" i="31" s="1"/>
  <c r="H115" i="31"/>
  <c r="I115" i="31" s="1"/>
  <c r="J115" i="31" s="1"/>
  <c r="K115" i="31" s="1"/>
  <c r="I114" i="31"/>
  <c r="J114" i="31" s="1"/>
  <c r="K114" i="31" s="1"/>
  <c r="I113" i="31"/>
  <c r="J113" i="31" s="1"/>
  <c r="K113" i="31" s="1"/>
  <c r="H112" i="31"/>
  <c r="I112" i="31" s="1"/>
  <c r="J112" i="31" s="1"/>
  <c r="K112" i="31" s="1"/>
  <c r="H111" i="31"/>
  <c r="I111" i="31" s="1"/>
  <c r="J111" i="31" s="1"/>
  <c r="K111" i="31" s="1"/>
  <c r="I110" i="31"/>
  <c r="J110" i="31" s="1"/>
  <c r="K110" i="31" s="1"/>
  <c r="H109" i="31"/>
  <c r="I109" i="31" s="1"/>
  <c r="J109" i="31" s="1"/>
  <c r="K109" i="31" s="1"/>
  <c r="I108" i="31"/>
  <c r="J108" i="31" s="1"/>
  <c r="K108" i="31" s="1"/>
  <c r="I107" i="31"/>
  <c r="J107" i="31" s="1"/>
  <c r="K107" i="31" s="1"/>
  <c r="I106" i="31"/>
  <c r="J106" i="31" s="1"/>
  <c r="K106" i="31" s="1"/>
  <c r="I105" i="31"/>
  <c r="J105" i="31" s="1"/>
  <c r="K105" i="31" s="1"/>
  <c r="J104" i="31"/>
  <c r="K104" i="31" s="1"/>
  <c r="I104" i="31"/>
  <c r="H103" i="31"/>
  <c r="I103" i="31" s="1"/>
  <c r="J103" i="31" s="1"/>
  <c r="K103" i="31" s="1"/>
  <c r="H102" i="31"/>
  <c r="I102" i="31" s="1"/>
  <c r="J102" i="31" s="1"/>
  <c r="K102" i="31" s="1"/>
  <c r="H101" i="31"/>
  <c r="I101" i="31" s="1"/>
  <c r="J101" i="31" s="1"/>
  <c r="K101" i="31" s="1"/>
  <c r="I100" i="31"/>
  <c r="J100" i="31" s="1"/>
  <c r="K100" i="31" s="1"/>
  <c r="H100" i="31"/>
  <c r="H99" i="31"/>
  <c r="I99" i="31" s="1"/>
  <c r="J99" i="31" s="1"/>
  <c r="K99" i="31" s="1"/>
  <c r="I98" i="31"/>
  <c r="J98" i="31" s="1"/>
  <c r="K98" i="31" s="1"/>
  <c r="H97" i="31"/>
  <c r="I97" i="31" s="1"/>
  <c r="J97" i="31" s="1"/>
  <c r="K97" i="31" s="1"/>
  <c r="J96" i="31"/>
  <c r="K96" i="31" s="1"/>
  <c r="I96" i="31"/>
  <c r="H95" i="31"/>
  <c r="I95" i="31" s="1"/>
  <c r="J95" i="31" s="1"/>
  <c r="K95" i="31" s="1"/>
  <c r="H94" i="31"/>
  <c r="I94" i="31" s="1"/>
  <c r="J94" i="31" s="1"/>
  <c r="K94" i="31" s="1"/>
  <c r="I93" i="31"/>
  <c r="J93" i="31" s="1"/>
  <c r="K93" i="31" s="1"/>
  <c r="I92" i="31"/>
  <c r="G92" i="31"/>
  <c r="I91" i="31"/>
  <c r="G91" i="31"/>
  <c r="I90" i="31"/>
  <c r="K90" i="31" s="1"/>
  <c r="G90" i="31"/>
  <c r="I89" i="31"/>
  <c r="K89" i="31" s="1"/>
  <c r="G89" i="31"/>
  <c r="I88" i="31"/>
  <c r="G88" i="31"/>
  <c r="K88" i="31" s="1"/>
  <c r="I87" i="31"/>
  <c r="G87" i="31"/>
  <c r="I86" i="31"/>
  <c r="K86" i="31" s="1"/>
  <c r="M86" i="31" s="1"/>
  <c r="H85" i="31"/>
  <c r="I85" i="31" s="1"/>
  <c r="J85" i="31" s="1"/>
  <c r="K85" i="31" s="1"/>
  <c r="I84" i="31"/>
  <c r="J84" i="31" s="1"/>
  <c r="K84" i="31" s="1"/>
  <c r="I83" i="31"/>
  <c r="J83" i="31" s="1"/>
  <c r="G83" i="31"/>
  <c r="D83" i="31"/>
  <c r="I82" i="31"/>
  <c r="J82" i="31" s="1"/>
  <c r="K82" i="31" s="1"/>
  <c r="I81" i="31"/>
  <c r="J81" i="31" s="1"/>
  <c r="K81" i="31" s="1"/>
  <c r="I80" i="31"/>
  <c r="J80" i="31" s="1"/>
  <c r="K80" i="31" s="1"/>
  <c r="I79" i="31"/>
  <c r="J79" i="31" s="1"/>
  <c r="K79" i="31" s="1"/>
  <c r="I78" i="31"/>
  <c r="J78" i="31" s="1"/>
  <c r="K78" i="31" s="1"/>
  <c r="I77" i="31"/>
  <c r="J77" i="31" s="1"/>
  <c r="K77" i="31" s="1"/>
  <c r="I76" i="31"/>
  <c r="J76" i="31" s="1"/>
  <c r="K76" i="31" s="1"/>
  <c r="I75" i="31"/>
  <c r="J75" i="31" s="1"/>
  <c r="K75" i="31" s="1"/>
  <c r="K168" i="31" s="1"/>
  <c r="I74" i="31"/>
  <c r="J74" i="31" s="1"/>
  <c r="K74" i="31" s="1"/>
  <c r="I73" i="31"/>
  <c r="J73" i="31" s="1"/>
  <c r="K73" i="31" s="1"/>
  <c r="I72" i="31"/>
  <c r="J72" i="31" s="1"/>
  <c r="K72" i="31" s="1"/>
  <c r="I71" i="31"/>
  <c r="J71" i="31" s="1"/>
  <c r="K71" i="31" s="1"/>
  <c r="I70" i="31"/>
  <c r="J70" i="31" s="1"/>
  <c r="K70" i="31" s="1"/>
  <c r="I69" i="31"/>
  <c r="J69" i="31" s="1"/>
  <c r="K69" i="31" s="1"/>
  <c r="I68" i="31"/>
  <c r="J68" i="31" s="1"/>
  <c r="K68" i="31" s="1"/>
  <c r="I67" i="31"/>
  <c r="J67" i="31" s="1"/>
  <c r="K67" i="31" s="1"/>
  <c r="I66" i="31"/>
  <c r="J66" i="31" s="1"/>
  <c r="K66" i="31" s="1"/>
  <c r="I65" i="31"/>
  <c r="J65" i="31" s="1"/>
  <c r="K65" i="31" s="1"/>
  <c r="J64" i="31"/>
  <c r="K64" i="31" s="1"/>
  <c r="I64" i="31"/>
  <c r="I63" i="31"/>
  <c r="J63" i="31" s="1"/>
  <c r="K63" i="31" s="1"/>
  <c r="I62" i="31"/>
  <c r="J62" i="31" s="1"/>
  <c r="K62" i="31" s="1"/>
  <c r="I61" i="31"/>
  <c r="J61" i="31" s="1"/>
  <c r="G61" i="31"/>
  <c r="H60" i="31"/>
  <c r="I60" i="31" s="1"/>
  <c r="J60" i="31" s="1"/>
  <c r="K60" i="31" s="1"/>
  <c r="H59" i="31"/>
  <c r="I59" i="31" s="1"/>
  <c r="J59" i="31" s="1"/>
  <c r="K59" i="31" s="1"/>
  <c r="I58" i="31"/>
  <c r="J58" i="31" s="1"/>
  <c r="K58" i="31" s="1"/>
  <c r="I57" i="31"/>
  <c r="J57" i="31" s="1"/>
  <c r="K57" i="31" s="1"/>
  <c r="I56" i="31"/>
  <c r="J56" i="31" s="1"/>
  <c r="K56" i="31" s="1"/>
  <c r="I55" i="31"/>
  <c r="J55" i="31" s="1"/>
  <c r="K55" i="31" s="1"/>
  <c r="I54" i="31"/>
  <c r="J54" i="31" s="1"/>
  <c r="K54" i="31" s="1"/>
  <c r="J53" i="31"/>
  <c r="K53" i="31" s="1"/>
  <c r="I53" i="31"/>
  <c r="I52" i="31"/>
  <c r="J52" i="31" s="1"/>
  <c r="K52" i="31" s="1"/>
  <c r="I51" i="31"/>
  <c r="J51" i="31" s="1"/>
  <c r="K51" i="31" s="1"/>
  <c r="I50" i="31"/>
  <c r="J50" i="31" s="1"/>
  <c r="K50" i="31" s="1"/>
  <c r="J49" i="31"/>
  <c r="K49" i="31" s="1"/>
  <c r="I49" i="31"/>
  <c r="I48" i="31"/>
  <c r="J48" i="31" s="1"/>
  <c r="K48" i="31" s="1"/>
  <c r="I47" i="31"/>
  <c r="J47" i="31" s="1"/>
  <c r="K47" i="31" s="1"/>
  <c r="I46" i="31"/>
  <c r="J46" i="31" s="1"/>
  <c r="K46" i="31" s="1"/>
  <c r="G46" i="31"/>
  <c r="I45" i="31"/>
  <c r="J45" i="31" s="1"/>
  <c r="G45" i="31"/>
  <c r="I44" i="31"/>
  <c r="J44" i="31" s="1"/>
  <c r="K44" i="31" s="1"/>
  <c r="I43" i="31"/>
  <c r="J43" i="31" s="1"/>
  <c r="K43" i="31" s="1"/>
  <c r="I42" i="31"/>
  <c r="J42" i="31" s="1"/>
  <c r="K42" i="31" s="1"/>
  <c r="I41" i="31"/>
  <c r="J41" i="31" s="1"/>
  <c r="K41" i="31" s="1"/>
  <c r="I40" i="31"/>
  <c r="J40" i="31" s="1"/>
  <c r="K40" i="31" s="1"/>
  <c r="I39" i="31"/>
  <c r="J39" i="31" s="1"/>
  <c r="K39" i="31" s="1"/>
  <c r="H38" i="31"/>
  <c r="I38" i="31" s="1"/>
  <c r="J38" i="31" s="1"/>
  <c r="K38" i="31" s="1"/>
  <c r="I37" i="31"/>
  <c r="J37" i="31" s="1"/>
  <c r="K37" i="31" s="1"/>
  <c r="I36" i="31"/>
  <c r="J36" i="31" s="1"/>
  <c r="K36" i="31" s="1"/>
  <c r="J35" i="31"/>
  <c r="K35" i="31" s="1"/>
  <c r="H35" i="31"/>
  <c r="I35" i="31" s="1"/>
  <c r="H34" i="31"/>
  <c r="I34" i="31" s="1"/>
  <c r="J34" i="31" s="1"/>
  <c r="K34" i="31" s="1"/>
  <c r="I33" i="31"/>
  <c r="J33" i="31" s="1"/>
  <c r="K33" i="31" s="1"/>
  <c r="I32" i="31"/>
  <c r="J32" i="31" s="1"/>
  <c r="K32" i="31" s="1"/>
  <c r="I31" i="31"/>
  <c r="J31" i="31" s="1"/>
  <c r="K31" i="31" s="1"/>
  <c r="I30" i="31"/>
  <c r="J30" i="31" s="1"/>
  <c r="K30" i="31" s="1"/>
  <c r="I29" i="31"/>
  <c r="J29" i="31" s="1"/>
  <c r="K29" i="31" s="1"/>
  <c r="I28" i="31"/>
  <c r="J28" i="31" s="1"/>
  <c r="K28" i="31" s="1"/>
  <c r="I27" i="31"/>
  <c r="J27" i="31" s="1"/>
  <c r="K27" i="31" s="1"/>
  <c r="I26" i="31"/>
  <c r="J26" i="31" s="1"/>
  <c r="K26" i="31" s="1"/>
  <c r="I25" i="31"/>
  <c r="J25" i="31" s="1"/>
  <c r="K25" i="31" s="1"/>
  <c r="I24" i="31"/>
  <c r="J24" i="31" s="1"/>
  <c r="K24" i="31" s="1"/>
  <c r="H23" i="31"/>
  <c r="I23" i="31" s="1"/>
  <c r="J23" i="31" s="1"/>
  <c r="K23" i="31" s="1"/>
  <c r="I22" i="31"/>
  <c r="J22" i="31" s="1"/>
  <c r="K22" i="31" s="1"/>
  <c r="I21" i="31"/>
  <c r="J21" i="31" s="1"/>
  <c r="K21" i="31" s="1"/>
  <c r="I20" i="31"/>
  <c r="J20" i="31" s="1"/>
  <c r="K20" i="31" s="1"/>
  <c r="I19" i="31"/>
  <c r="J19" i="31" s="1"/>
  <c r="K19" i="31" s="1"/>
  <c r="H18" i="31"/>
  <c r="I18" i="31" s="1"/>
  <c r="J18" i="31" s="1"/>
  <c r="K18" i="31" s="1"/>
  <c r="H17" i="31"/>
  <c r="I17" i="31" s="1"/>
  <c r="J17" i="31" s="1"/>
  <c r="K17" i="31" s="1"/>
  <c r="H16" i="31"/>
  <c r="I16" i="31" s="1"/>
  <c r="J16" i="31" s="1"/>
  <c r="K16" i="31" s="1"/>
  <c r="H15" i="31"/>
  <c r="I15" i="31" s="1"/>
  <c r="J15" i="31" s="1"/>
  <c r="K15" i="31" s="1"/>
  <c r="I14" i="31"/>
  <c r="J14" i="31" s="1"/>
  <c r="K14" i="31" s="1"/>
  <c r="H13" i="31"/>
  <c r="I13" i="31" s="1"/>
  <c r="J13" i="31" s="1"/>
  <c r="K13" i="31" s="1"/>
  <c r="I12" i="31"/>
  <c r="J12" i="31" s="1"/>
  <c r="K12" i="31" s="1"/>
  <c r="I11" i="31"/>
  <c r="J11" i="31" s="1"/>
  <c r="K11" i="31" s="1"/>
  <c r="H11" i="31"/>
  <c r="J10" i="31"/>
  <c r="K10" i="31" s="1"/>
  <c r="I10" i="31"/>
  <c r="I9" i="31"/>
  <c r="J9" i="31" s="1"/>
  <c r="K9" i="31" s="1"/>
  <c r="I8" i="31"/>
  <c r="J8" i="31" s="1"/>
  <c r="K8" i="31" s="1"/>
  <c r="I7" i="31"/>
  <c r="J7" i="31" s="1"/>
  <c r="G7" i="31"/>
  <c r="I6" i="31"/>
  <c r="J6" i="31" s="1"/>
  <c r="K6" i="31" s="1"/>
  <c r="I5" i="31"/>
  <c r="J5" i="31" s="1"/>
  <c r="K5" i="31" s="1"/>
  <c r="H4" i="31"/>
  <c r="I4" i="31" s="1"/>
  <c r="J4" i="31" s="1"/>
  <c r="K4" i="31" s="1"/>
  <c r="I3" i="31"/>
  <c r="J3" i="31" s="1"/>
  <c r="K3" i="31" s="1"/>
  <c r="I2" i="31"/>
  <c r="J2" i="31" s="1"/>
  <c r="K2" i="31" s="1"/>
  <c r="O167" i="15"/>
  <c r="I166" i="15"/>
  <c r="J166" i="15" s="1"/>
  <c r="K166" i="15" s="1"/>
  <c r="H165" i="15"/>
  <c r="I165" i="15" s="1"/>
  <c r="J165" i="15" s="1"/>
  <c r="K165" i="15" s="1"/>
  <c r="I164" i="15"/>
  <c r="J164" i="15" s="1"/>
  <c r="K164" i="15" s="1"/>
  <c r="I163" i="15"/>
  <c r="J163" i="15" s="1"/>
  <c r="K163" i="15" s="1"/>
  <c r="I162" i="15"/>
  <c r="J162" i="15" s="1"/>
  <c r="K162" i="15" s="1"/>
  <c r="I161" i="15"/>
  <c r="J161" i="15" s="1"/>
  <c r="G161" i="15"/>
  <c r="I160" i="15"/>
  <c r="J160" i="15" s="1"/>
  <c r="K160" i="15" s="1"/>
  <c r="I159" i="15"/>
  <c r="J159" i="15" s="1"/>
  <c r="K159" i="15" s="1"/>
  <c r="I158" i="15"/>
  <c r="J158" i="15" s="1"/>
  <c r="K158" i="15" s="1"/>
  <c r="I157" i="15"/>
  <c r="J157" i="15" s="1"/>
  <c r="K157" i="15" s="1"/>
  <c r="I156" i="15"/>
  <c r="J156" i="15" s="1"/>
  <c r="K156" i="15" s="1"/>
  <c r="I155" i="15"/>
  <c r="J155" i="15" s="1"/>
  <c r="K155" i="15" s="1"/>
  <c r="I154" i="15"/>
  <c r="J154" i="15" s="1"/>
  <c r="K154" i="15" s="1"/>
  <c r="H153" i="15"/>
  <c r="I153" i="15" s="1"/>
  <c r="J153" i="15" s="1"/>
  <c r="K153" i="15" s="1"/>
  <c r="I152" i="15"/>
  <c r="J152" i="15" s="1"/>
  <c r="K152" i="15" s="1"/>
  <c r="I151" i="15"/>
  <c r="J151" i="15" s="1"/>
  <c r="K151" i="15" s="1"/>
  <c r="I150" i="15"/>
  <c r="J150" i="15" s="1"/>
  <c r="K150" i="15" s="1"/>
  <c r="H150" i="15"/>
  <c r="H149" i="15"/>
  <c r="I149" i="15" s="1"/>
  <c r="J149" i="15" s="1"/>
  <c r="K149" i="15" s="1"/>
  <c r="I148" i="15"/>
  <c r="J148" i="15" s="1"/>
  <c r="K148" i="15" s="1"/>
  <c r="H147" i="15"/>
  <c r="I147" i="15" s="1"/>
  <c r="J147" i="15" s="1"/>
  <c r="K147" i="15" s="1"/>
  <c r="I146" i="15"/>
  <c r="J146" i="15" s="1"/>
  <c r="K146" i="15" s="1"/>
  <c r="I145" i="15"/>
  <c r="J145" i="15" s="1"/>
  <c r="K145" i="15" s="1"/>
  <c r="I144" i="15"/>
  <c r="J144" i="15" s="1"/>
  <c r="K144" i="15" s="1"/>
  <c r="I143" i="15"/>
  <c r="J143" i="15" s="1"/>
  <c r="K143" i="15" s="1"/>
  <c r="I142" i="15"/>
  <c r="J142" i="15" s="1"/>
  <c r="K142" i="15" s="1"/>
  <c r="I141" i="15"/>
  <c r="J141" i="15" s="1"/>
  <c r="K141" i="15" s="1"/>
  <c r="I140" i="15"/>
  <c r="J140" i="15" s="1"/>
  <c r="K140" i="15" s="1"/>
  <c r="I139" i="15"/>
  <c r="J139" i="15" s="1"/>
  <c r="K139" i="15" s="1"/>
  <c r="I138" i="15"/>
  <c r="J138" i="15" s="1"/>
  <c r="K138" i="15" s="1"/>
  <c r="I137" i="15"/>
  <c r="J137" i="15" s="1"/>
  <c r="K137" i="15" s="1"/>
  <c r="I136" i="15"/>
  <c r="J136" i="15" s="1"/>
  <c r="K136" i="15" s="1"/>
  <c r="I135" i="15"/>
  <c r="J135" i="15" s="1"/>
  <c r="K135" i="15" s="1"/>
  <c r="H134" i="15"/>
  <c r="I134" i="15" s="1"/>
  <c r="J134" i="15" s="1"/>
  <c r="K134" i="15" s="1"/>
  <c r="I133" i="15"/>
  <c r="J133" i="15" s="1"/>
  <c r="K133" i="15" s="1"/>
  <c r="H132" i="15"/>
  <c r="I132" i="15" s="1"/>
  <c r="J132" i="15" s="1"/>
  <c r="K132" i="15" s="1"/>
  <c r="I131" i="15"/>
  <c r="J131" i="15" s="1"/>
  <c r="K131" i="15" s="1"/>
  <c r="H130" i="15"/>
  <c r="I130" i="15" s="1"/>
  <c r="J130" i="15" s="1"/>
  <c r="K130" i="15" s="1"/>
  <c r="I129" i="15"/>
  <c r="J129" i="15" s="1"/>
  <c r="K129" i="15" s="1"/>
  <c r="I128" i="15"/>
  <c r="J128" i="15" s="1"/>
  <c r="K128" i="15" s="1"/>
  <c r="I127" i="15"/>
  <c r="J127" i="15" s="1"/>
  <c r="K127" i="15" s="1"/>
  <c r="H126" i="15"/>
  <c r="I126" i="15" s="1"/>
  <c r="J126" i="15" s="1"/>
  <c r="K126" i="15" s="1"/>
  <c r="I125" i="15"/>
  <c r="J125" i="15" s="1"/>
  <c r="K125" i="15" s="1"/>
  <c r="I124" i="15"/>
  <c r="J124" i="15" s="1"/>
  <c r="K124" i="15" s="1"/>
  <c r="I123" i="15"/>
  <c r="J123" i="15" s="1"/>
  <c r="K123" i="15" s="1"/>
  <c r="I122" i="15"/>
  <c r="J122" i="15" s="1"/>
  <c r="K122" i="15" s="1"/>
  <c r="I121" i="15"/>
  <c r="J121" i="15" s="1"/>
  <c r="K121" i="15" s="1"/>
  <c r="I120" i="15"/>
  <c r="J120" i="15" s="1"/>
  <c r="K120" i="15" s="1"/>
  <c r="I119" i="15"/>
  <c r="J119" i="15" s="1"/>
  <c r="K119" i="15" s="1"/>
  <c r="I118" i="15"/>
  <c r="J118" i="15" s="1"/>
  <c r="K118" i="15" s="1"/>
  <c r="I117" i="15"/>
  <c r="J117" i="15" s="1"/>
  <c r="K117" i="15" s="1"/>
  <c r="H116" i="15"/>
  <c r="I116" i="15" s="1"/>
  <c r="J116" i="15" s="1"/>
  <c r="K116" i="15" s="1"/>
  <c r="H115" i="15"/>
  <c r="I115" i="15" s="1"/>
  <c r="J115" i="15" s="1"/>
  <c r="K115" i="15" s="1"/>
  <c r="I114" i="15"/>
  <c r="J114" i="15" s="1"/>
  <c r="K114" i="15" s="1"/>
  <c r="I113" i="15"/>
  <c r="J113" i="15" s="1"/>
  <c r="K113" i="15" s="1"/>
  <c r="H112" i="15"/>
  <c r="I112" i="15" s="1"/>
  <c r="J112" i="15" s="1"/>
  <c r="K112" i="15" s="1"/>
  <c r="H111" i="15"/>
  <c r="I111" i="15" s="1"/>
  <c r="J111" i="15" s="1"/>
  <c r="K111" i="15" s="1"/>
  <c r="I110" i="15"/>
  <c r="J110" i="15" s="1"/>
  <c r="K110" i="15" s="1"/>
  <c r="H109" i="15"/>
  <c r="I109" i="15" s="1"/>
  <c r="J109" i="15" s="1"/>
  <c r="K109" i="15" s="1"/>
  <c r="I108" i="15"/>
  <c r="J108" i="15" s="1"/>
  <c r="K108" i="15" s="1"/>
  <c r="I107" i="15"/>
  <c r="J107" i="15" s="1"/>
  <c r="K107" i="15" s="1"/>
  <c r="I106" i="15"/>
  <c r="J106" i="15" s="1"/>
  <c r="K106" i="15" s="1"/>
  <c r="I105" i="15"/>
  <c r="J105" i="15" s="1"/>
  <c r="K105" i="15" s="1"/>
  <c r="I104" i="15"/>
  <c r="J104" i="15" s="1"/>
  <c r="K104" i="15" s="1"/>
  <c r="H103" i="15"/>
  <c r="I103" i="15" s="1"/>
  <c r="J103" i="15" s="1"/>
  <c r="K103" i="15" s="1"/>
  <c r="H102" i="15"/>
  <c r="I102" i="15" s="1"/>
  <c r="J102" i="15" s="1"/>
  <c r="K102" i="15" s="1"/>
  <c r="H101" i="15"/>
  <c r="I101" i="15" s="1"/>
  <c r="J101" i="15" s="1"/>
  <c r="K101" i="15" s="1"/>
  <c r="H100" i="15"/>
  <c r="I100" i="15" s="1"/>
  <c r="J100" i="15" s="1"/>
  <c r="K100" i="15" s="1"/>
  <c r="H99" i="15"/>
  <c r="I99" i="15" s="1"/>
  <c r="J99" i="15" s="1"/>
  <c r="K99" i="15" s="1"/>
  <c r="I98" i="15"/>
  <c r="J98" i="15" s="1"/>
  <c r="K98" i="15" s="1"/>
  <c r="H97" i="15"/>
  <c r="I97" i="15" s="1"/>
  <c r="J97" i="15" s="1"/>
  <c r="K97" i="15" s="1"/>
  <c r="I96" i="15"/>
  <c r="J96" i="15" s="1"/>
  <c r="K96" i="15" s="1"/>
  <c r="H95" i="15"/>
  <c r="I95" i="15" s="1"/>
  <c r="J95" i="15" s="1"/>
  <c r="K95" i="15" s="1"/>
  <c r="H94" i="15"/>
  <c r="I94" i="15" s="1"/>
  <c r="J94" i="15" s="1"/>
  <c r="K94" i="15" s="1"/>
  <c r="I93" i="15"/>
  <c r="J93" i="15" s="1"/>
  <c r="K93" i="15" s="1"/>
  <c r="I92" i="15"/>
  <c r="G92" i="15"/>
  <c r="I91" i="15"/>
  <c r="G91" i="15"/>
  <c r="I90" i="15"/>
  <c r="G90" i="15"/>
  <c r="I89" i="15"/>
  <c r="G89" i="15"/>
  <c r="I88" i="15"/>
  <c r="G88" i="15"/>
  <c r="I87" i="15"/>
  <c r="G87" i="15"/>
  <c r="I86" i="15"/>
  <c r="K86" i="15" s="1"/>
  <c r="H85" i="15"/>
  <c r="I85" i="15" s="1"/>
  <c r="J85" i="15" s="1"/>
  <c r="K85" i="15" s="1"/>
  <c r="I84" i="15"/>
  <c r="J84" i="15" s="1"/>
  <c r="K84" i="15" s="1"/>
  <c r="I83" i="15"/>
  <c r="J83" i="15" s="1"/>
  <c r="G83" i="15"/>
  <c r="D83" i="15"/>
  <c r="I82" i="15"/>
  <c r="J82" i="15" s="1"/>
  <c r="K82" i="15" s="1"/>
  <c r="M82" i="15" s="1"/>
  <c r="I81" i="15"/>
  <c r="J81" i="15" s="1"/>
  <c r="K81" i="15" s="1"/>
  <c r="I80" i="15"/>
  <c r="J80" i="15" s="1"/>
  <c r="K80" i="15" s="1"/>
  <c r="I79" i="15"/>
  <c r="J79" i="15" s="1"/>
  <c r="K79" i="15" s="1"/>
  <c r="I78" i="15"/>
  <c r="J78" i="15" s="1"/>
  <c r="K78" i="15" s="1"/>
  <c r="I77" i="15"/>
  <c r="J77" i="15" s="1"/>
  <c r="K77" i="15" s="1"/>
  <c r="I76" i="15"/>
  <c r="J76" i="15" s="1"/>
  <c r="K76" i="15" s="1"/>
  <c r="I75" i="15"/>
  <c r="J75" i="15" s="1"/>
  <c r="K75" i="15" s="1"/>
  <c r="I74" i="15"/>
  <c r="J74" i="15" s="1"/>
  <c r="K74" i="15" s="1"/>
  <c r="I73" i="15"/>
  <c r="J73" i="15" s="1"/>
  <c r="K73" i="15" s="1"/>
  <c r="I72" i="15"/>
  <c r="J72" i="15" s="1"/>
  <c r="K72" i="15" s="1"/>
  <c r="I71" i="15"/>
  <c r="J71" i="15" s="1"/>
  <c r="K71" i="15" s="1"/>
  <c r="I70" i="15"/>
  <c r="J70" i="15" s="1"/>
  <c r="K70" i="15" s="1"/>
  <c r="I69" i="15"/>
  <c r="J69" i="15" s="1"/>
  <c r="K69" i="15" s="1"/>
  <c r="I68" i="15"/>
  <c r="J68" i="15" s="1"/>
  <c r="K68" i="15" s="1"/>
  <c r="I67" i="15"/>
  <c r="J67" i="15" s="1"/>
  <c r="K67" i="15" s="1"/>
  <c r="I66" i="15"/>
  <c r="J66" i="15" s="1"/>
  <c r="K66" i="15" s="1"/>
  <c r="I65" i="15"/>
  <c r="J65" i="15" s="1"/>
  <c r="K65" i="15" s="1"/>
  <c r="I64" i="15"/>
  <c r="J64" i="15" s="1"/>
  <c r="K64" i="15" s="1"/>
  <c r="I63" i="15"/>
  <c r="J63" i="15" s="1"/>
  <c r="K63" i="15" s="1"/>
  <c r="I62" i="15"/>
  <c r="J62" i="15" s="1"/>
  <c r="K62" i="15" s="1"/>
  <c r="I61" i="15"/>
  <c r="J61" i="15" s="1"/>
  <c r="G61" i="15"/>
  <c r="H60" i="15"/>
  <c r="I60" i="15" s="1"/>
  <c r="J60" i="15" s="1"/>
  <c r="K60" i="15" s="1"/>
  <c r="H59" i="15"/>
  <c r="I59" i="15" s="1"/>
  <c r="J59" i="15" s="1"/>
  <c r="I58" i="15"/>
  <c r="J58" i="15" s="1"/>
  <c r="K58" i="15" s="1"/>
  <c r="I57" i="15"/>
  <c r="J57" i="15" s="1"/>
  <c r="K57" i="15" s="1"/>
  <c r="I56" i="15"/>
  <c r="J56" i="15" s="1"/>
  <c r="K56" i="15" s="1"/>
  <c r="I55" i="15"/>
  <c r="J55" i="15" s="1"/>
  <c r="K55" i="15" s="1"/>
  <c r="I54" i="15"/>
  <c r="J54" i="15" s="1"/>
  <c r="K54" i="15" s="1"/>
  <c r="I53" i="15"/>
  <c r="J53" i="15" s="1"/>
  <c r="K53" i="15" s="1"/>
  <c r="I52" i="15"/>
  <c r="J52" i="15" s="1"/>
  <c r="K52" i="15" s="1"/>
  <c r="I51" i="15"/>
  <c r="J51" i="15" s="1"/>
  <c r="K51" i="15" s="1"/>
  <c r="I50" i="15"/>
  <c r="J50" i="15" s="1"/>
  <c r="K50" i="15" s="1"/>
  <c r="I49" i="15"/>
  <c r="J49" i="15" s="1"/>
  <c r="K49" i="15" s="1"/>
  <c r="I48" i="15"/>
  <c r="J48" i="15" s="1"/>
  <c r="K48" i="15" s="1"/>
  <c r="I47" i="15"/>
  <c r="J47" i="15" s="1"/>
  <c r="K47" i="15" s="1"/>
  <c r="I46" i="15"/>
  <c r="J46" i="15" s="1"/>
  <c r="G46" i="15"/>
  <c r="I45" i="15"/>
  <c r="J45" i="15" s="1"/>
  <c r="G45" i="15"/>
  <c r="I44" i="15"/>
  <c r="J44" i="15" s="1"/>
  <c r="K44" i="15" s="1"/>
  <c r="I43" i="15"/>
  <c r="J43" i="15" s="1"/>
  <c r="K43" i="15" s="1"/>
  <c r="I42" i="15"/>
  <c r="J42" i="15" s="1"/>
  <c r="K42" i="15" s="1"/>
  <c r="I41" i="15"/>
  <c r="J41" i="15" s="1"/>
  <c r="K41" i="15" s="1"/>
  <c r="I40" i="15"/>
  <c r="J40" i="15" s="1"/>
  <c r="K40" i="15" s="1"/>
  <c r="I39" i="15"/>
  <c r="J39" i="15" s="1"/>
  <c r="K39" i="15" s="1"/>
  <c r="H38" i="15"/>
  <c r="I38" i="15" s="1"/>
  <c r="J38" i="15" s="1"/>
  <c r="K38" i="15" s="1"/>
  <c r="I37" i="15"/>
  <c r="J37" i="15" s="1"/>
  <c r="K37" i="15" s="1"/>
  <c r="I36" i="15"/>
  <c r="J36" i="15" s="1"/>
  <c r="K36" i="15" s="1"/>
  <c r="H35" i="15"/>
  <c r="I35" i="15" s="1"/>
  <c r="J35" i="15" s="1"/>
  <c r="K35" i="15" s="1"/>
  <c r="H34" i="15"/>
  <c r="I34" i="15" s="1"/>
  <c r="J34" i="15" s="1"/>
  <c r="K34" i="15" s="1"/>
  <c r="I33" i="15"/>
  <c r="J33" i="15" s="1"/>
  <c r="K33" i="15" s="1"/>
  <c r="I32" i="15"/>
  <c r="J32" i="15" s="1"/>
  <c r="K32" i="15" s="1"/>
  <c r="I31" i="15"/>
  <c r="J31" i="15" s="1"/>
  <c r="K31" i="15" s="1"/>
  <c r="I30" i="15"/>
  <c r="J30" i="15" s="1"/>
  <c r="K30" i="15" s="1"/>
  <c r="I29" i="15"/>
  <c r="J29" i="15" s="1"/>
  <c r="K29" i="15" s="1"/>
  <c r="I28" i="15"/>
  <c r="J28" i="15" s="1"/>
  <c r="K28" i="15" s="1"/>
  <c r="I27" i="15"/>
  <c r="J27" i="15" s="1"/>
  <c r="K27" i="15" s="1"/>
  <c r="I26" i="15"/>
  <c r="J26" i="15" s="1"/>
  <c r="K26" i="15" s="1"/>
  <c r="I25" i="15"/>
  <c r="J25" i="15" s="1"/>
  <c r="K25" i="15" s="1"/>
  <c r="I24" i="15"/>
  <c r="J24" i="15" s="1"/>
  <c r="K24" i="15" s="1"/>
  <c r="H23" i="15"/>
  <c r="I23" i="15" s="1"/>
  <c r="J23" i="15" s="1"/>
  <c r="K23" i="15" s="1"/>
  <c r="I22" i="15"/>
  <c r="J22" i="15" s="1"/>
  <c r="K22" i="15" s="1"/>
  <c r="I21" i="15"/>
  <c r="J21" i="15" s="1"/>
  <c r="K21" i="15" s="1"/>
  <c r="I20" i="15"/>
  <c r="J20" i="15" s="1"/>
  <c r="K20" i="15" s="1"/>
  <c r="I19" i="15"/>
  <c r="J19" i="15" s="1"/>
  <c r="K19" i="15" s="1"/>
  <c r="H18" i="15"/>
  <c r="I18" i="15" s="1"/>
  <c r="J18" i="15" s="1"/>
  <c r="K18" i="15" s="1"/>
  <c r="H17" i="15"/>
  <c r="I17" i="15" s="1"/>
  <c r="J17" i="15" s="1"/>
  <c r="K17" i="15" s="1"/>
  <c r="H16" i="15"/>
  <c r="I16" i="15" s="1"/>
  <c r="J16" i="15" s="1"/>
  <c r="K16" i="15" s="1"/>
  <c r="H15" i="15"/>
  <c r="I15" i="15" s="1"/>
  <c r="J15" i="15" s="1"/>
  <c r="K15" i="15" s="1"/>
  <c r="I14" i="15"/>
  <c r="J14" i="15" s="1"/>
  <c r="K14" i="15" s="1"/>
  <c r="H13" i="15"/>
  <c r="I13" i="15" s="1"/>
  <c r="J13" i="15" s="1"/>
  <c r="K13" i="15" s="1"/>
  <c r="I12" i="15"/>
  <c r="J12" i="15" s="1"/>
  <c r="K12" i="15" s="1"/>
  <c r="H11" i="15"/>
  <c r="I11" i="15" s="1"/>
  <c r="J11" i="15" s="1"/>
  <c r="K11" i="15" s="1"/>
  <c r="I10" i="15"/>
  <c r="J10" i="15" s="1"/>
  <c r="K10" i="15" s="1"/>
  <c r="I9" i="15"/>
  <c r="J9" i="15" s="1"/>
  <c r="K9" i="15" s="1"/>
  <c r="I8" i="15"/>
  <c r="J8" i="15" s="1"/>
  <c r="K8" i="15" s="1"/>
  <c r="I7" i="15"/>
  <c r="J7" i="15" s="1"/>
  <c r="G7" i="15"/>
  <c r="I6" i="15"/>
  <c r="J6" i="15" s="1"/>
  <c r="K6" i="15" s="1"/>
  <c r="I5" i="15"/>
  <c r="J5" i="15" s="1"/>
  <c r="K5" i="15" s="1"/>
  <c r="H4" i="15"/>
  <c r="I4" i="15" s="1"/>
  <c r="J4" i="15" s="1"/>
  <c r="K4" i="15" s="1"/>
  <c r="I3" i="15"/>
  <c r="J3" i="15" s="1"/>
  <c r="K3" i="15" s="1"/>
  <c r="I2" i="15"/>
  <c r="J2" i="15" s="1"/>
  <c r="K2" i="15" s="1"/>
  <c r="O167" i="12"/>
  <c r="I166" i="12"/>
  <c r="J166" i="12" s="1"/>
  <c r="K166" i="12" s="1"/>
  <c r="H165" i="12"/>
  <c r="I165" i="12" s="1"/>
  <c r="J165" i="12" s="1"/>
  <c r="K165" i="12" s="1"/>
  <c r="I164" i="12"/>
  <c r="J164" i="12" s="1"/>
  <c r="K164" i="12" s="1"/>
  <c r="I163" i="12"/>
  <c r="J163" i="12" s="1"/>
  <c r="K163" i="12" s="1"/>
  <c r="I162" i="12"/>
  <c r="J162" i="12" s="1"/>
  <c r="K162" i="12" s="1"/>
  <c r="I161" i="12"/>
  <c r="J161" i="12" s="1"/>
  <c r="G161" i="12"/>
  <c r="I160" i="12"/>
  <c r="J160" i="12" s="1"/>
  <c r="K160" i="12" s="1"/>
  <c r="I159" i="12"/>
  <c r="J159" i="12" s="1"/>
  <c r="K159" i="12" s="1"/>
  <c r="I158" i="12"/>
  <c r="J158" i="12" s="1"/>
  <c r="K158" i="12" s="1"/>
  <c r="I157" i="12"/>
  <c r="J157" i="12" s="1"/>
  <c r="K157" i="12" s="1"/>
  <c r="I156" i="12"/>
  <c r="J156" i="12" s="1"/>
  <c r="K156" i="12" s="1"/>
  <c r="I155" i="12"/>
  <c r="J155" i="12" s="1"/>
  <c r="K155" i="12" s="1"/>
  <c r="I154" i="12"/>
  <c r="J154" i="12" s="1"/>
  <c r="K154" i="12" s="1"/>
  <c r="H153" i="12"/>
  <c r="I153" i="12" s="1"/>
  <c r="J153" i="12" s="1"/>
  <c r="K153" i="12" s="1"/>
  <c r="I152" i="12"/>
  <c r="J152" i="12" s="1"/>
  <c r="K152" i="12" s="1"/>
  <c r="I151" i="12"/>
  <c r="J151" i="12" s="1"/>
  <c r="K151" i="12" s="1"/>
  <c r="I150" i="12"/>
  <c r="J150" i="12" s="1"/>
  <c r="K150" i="12" s="1"/>
  <c r="H150" i="12"/>
  <c r="H149" i="12"/>
  <c r="I149" i="12" s="1"/>
  <c r="J149" i="12" s="1"/>
  <c r="K149" i="12" s="1"/>
  <c r="J148" i="12"/>
  <c r="K148" i="12" s="1"/>
  <c r="I148" i="12"/>
  <c r="H147" i="12"/>
  <c r="I147" i="12" s="1"/>
  <c r="J147" i="12" s="1"/>
  <c r="K147" i="12" s="1"/>
  <c r="I146" i="12"/>
  <c r="J146" i="12" s="1"/>
  <c r="K146" i="12" s="1"/>
  <c r="I145" i="12"/>
  <c r="J145" i="12" s="1"/>
  <c r="K145" i="12" s="1"/>
  <c r="I144" i="12"/>
  <c r="J144" i="12" s="1"/>
  <c r="K144" i="12" s="1"/>
  <c r="I143" i="12"/>
  <c r="J143" i="12" s="1"/>
  <c r="K143" i="12" s="1"/>
  <c r="I142" i="12"/>
  <c r="J142" i="12" s="1"/>
  <c r="K142" i="12" s="1"/>
  <c r="I141" i="12"/>
  <c r="J141" i="12" s="1"/>
  <c r="K141" i="12" s="1"/>
  <c r="I140" i="12"/>
  <c r="J140" i="12" s="1"/>
  <c r="K140" i="12" s="1"/>
  <c r="I139" i="12"/>
  <c r="J139" i="12" s="1"/>
  <c r="K139" i="12" s="1"/>
  <c r="I138" i="12"/>
  <c r="J138" i="12" s="1"/>
  <c r="K138" i="12" s="1"/>
  <c r="I137" i="12"/>
  <c r="J137" i="12" s="1"/>
  <c r="K137" i="12" s="1"/>
  <c r="I136" i="12"/>
  <c r="J136" i="12" s="1"/>
  <c r="K136" i="12" s="1"/>
  <c r="I135" i="12"/>
  <c r="J135" i="12" s="1"/>
  <c r="K135" i="12" s="1"/>
  <c r="I134" i="12"/>
  <c r="J134" i="12" s="1"/>
  <c r="K134" i="12" s="1"/>
  <c r="H134" i="12"/>
  <c r="I133" i="12"/>
  <c r="J133" i="12" s="1"/>
  <c r="K133" i="12" s="1"/>
  <c r="H132" i="12"/>
  <c r="I132" i="12" s="1"/>
  <c r="J132" i="12" s="1"/>
  <c r="K132" i="12" s="1"/>
  <c r="I131" i="12"/>
  <c r="J131" i="12" s="1"/>
  <c r="K131" i="12" s="1"/>
  <c r="H130" i="12"/>
  <c r="I130" i="12" s="1"/>
  <c r="J130" i="12" s="1"/>
  <c r="K130" i="12" s="1"/>
  <c r="I129" i="12"/>
  <c r="J129" i="12" s="1"/>
  <c r="K129" i="12" s="1"/>
  <c r="I128" i="12"/>
  <c r="J128" i="12" s="1"/>
  <c r="K128" i="12" s="1"/>
  <c r="I127" i="12"/>
  <c r="J127" i="12" s="1"/>
  <c r="K127" i="12" s="1"/>
  <c r="H126" i="12"/>
  <c r="I126" i="12" s="1"/>
  <c r="J126" i="12" s="1"/>
  <c r="K126" i="12" s="1"/>
  <c r="I125" i="12"/>
  <c r="J125" i="12" s="1"/>
  <c r="K125" i="12" s="1"/>
  <c r="I124" i="12"/>
  <c r="J124" i="12" s="1"/>
  <c r="K124" i="12" s="1"/>
  <c r="I123" i="12"/>
  <c r="J123" i="12" s="1"/>
  <c r="K123" i="12" s="1"/>
  <c r="I122" i="12"/>
  <c r="J122" i="12" s="1"/>
  <c r="K122" i="12" s="1"/>
  <c r="I121" i="12"/>
  <c r="J121" i="12" s="1"/>
  <c r="K121" i="12" s="1"/>
  <c r="I120" i="12"/>
  <c r="J120" i="12" s="1"/>
  <c r="K120" i="12" s="1"/>
  <c r="I119" i="12"/>
  <c r="J119" i="12" s="1"/>
  <c r="K119" i="12" s="1"/>
  <c r="I118" i="12"/>
  <c r="J118" i="12" s="1"/>
  <c r="K118" i="12" s="1"/>
  <c r="I117" i="12"/>
  <c r="J117" i="12" s="1"/>
  <c r="K117" i="12" s="1"/>
  <c r="H116" i="12"/>
  <c r="I116" i="12" s="1"/>
  <c r="J116" i="12" s="1"/>
  <c r="K116" i="12" s="1"/>
  <c r="H115" i="12"/>
  <c r="I115" i="12" s="1"/>
  <c r="J115" i="12" s="1"/>
  <c r="K115" i="12" s="1"/>
  <c r="I114" i="12"/>
  <c r="J114" i="12" s="1"/>
  <c r="K114" i="12" s="1"/>
  <c r="I113" i="12"/>
  <c r="J113" i="12" s="1"/>
  <c r="K113" i="12" s="1"/>
  <c r="H112" i="12"/>
  <c r="I112" i="12" s="1"/>
  <c r="J112" i="12" s="1"/>
  <c r="K112" i="12" s="1"/>
  <c r="H111" i="12"/>
  <c r="I111" i="12" s="1"/>
  <c r="J111" i="12" s="1"/>
  <c r="K111" i="12" s="1"/>
  <c r="I110" i="12"/>
  <c r="J110" i="12" s="1"/>
  <c r="K110" i="12" s="1"/>
  <c r="H109" i="12"/>
  <c r="I109" i="12" s="1"/>
  <c r="J109" i="12" s="1"/>
  <c r="K109" i="12" s="1"/>
  <c r="I108" i="12"/>
  <c r="J108" i="12" s="1"/>
  <c r="K108" i="12" s="1"/>
  <c r="I107" i="12"/>
  <c r="J107" i="12" s="1"/>
  <c r="K107" i="12" s="1"/>
  <c r="I106" i="12"/>
  <c r="J106" i="12" s="1"/>
  <c r="K106" i="12" s="1"/>
  <c r="J105" i="12"/>
  <c r="K105" i="12" s="1"/>
  <c r="I105" i="12"/>
  <c r="I104" i="12"/>
  <c r="J104" i="12" s="1"/>
  <c r="K104" i="12" s="1"/>
  <c r="H103" i="12"/>
  <c r="I103" i="12" s="1"/>
  <c r="J103" i="12" s="1"/>
  <c r="K103" i="12" s="1"/>
  <c r="H102" i="12"/>
  <c r="I102" i="12" s="1"/>
  <c r="J102" i="12" s="1"/>
  <c r="K102" i="12" s="1"/>
  <c r="H101" i="12"/>
  <c r="I101" i="12" s="1"/>
  <c r="J101" i="12" s="1"/>
  <c r="K101" i="12" s="1"/>
  <c r="H100" i="12"/>
  <c r="I100" i="12" s="1"/>
  <c r="J100" i="12" s="1"/>
  <c r="K100" i="12" s="1"/>
  <c r="H99" i="12"/>
  <c r="I99" i="12" s="1"/>
  <c r="J99" i="12" s="1"/>
  <c r="K99" i="12" s="1"/>
  <c r="I98" i="12"/>
  <c r="J98" i="12" s="1"/>
  <c r="K98" i="12" s="1"/>
  <c r="H97" i="12"/>
  <c r="I97" i="12" s="1"/>
  <c r="J97" i="12" s="1"/>
  <c r="K97" i="12" s="1"/>
  <c r="I96" i="12"/>
  <c r="J96" i="12" s="1"/>
  <c r="K96" i="12" s="1"/>
  <c r="H95" i="12"/>
  <c r="I95" i="12" s="1"/>
  <c r="J95" i="12" s="1"/>
  <c r="K95" i="12" s="1"/>
  <c r="H94" i="12"/>
  <c r="I94" i="12" s="1"/>
  <c r="J94" i="12" s="1"/>
  <c r="K94" i="12" s="1"/>
  <c r="I93" i="12"/>
  <c r="J93" i="12" s="1"/>
  <c r="K93" i="12" s="1"/>
  <c r="I92" i="12"/>
  <c r="G92" i="12"/>
  <c r="I91" i="12"/>
  <c r="G91" i="12"/>
  <c r="K91" i="12" s="1"/>
  <c r="I90" i="12"/>
  <c r="G90" i="12"/>
  <c r="I89" i="12"/>
  <c r="G89" i="12"/>
  <c r="I88" i="12"/>
  <c r="G88" i="12"/>
  <c r="I87" i="12"/>
  <c r="G87" i="12"/>
  <c r="I86" i="12"/>
  <c r="K86" i="12" s="1"/>
  <c r="H85" i="12"/>
  <c r="I85" i="12" s="1"/>
  <c r="J85" i="12" s="1"/>
  <c r="K85" i="12" s="1"/>
  <c r="I84" i="12"/>
  <c r="J84" i="12" s="1"/>
  <c r="K84" i="12" s="1"/>
  <c r="I83" i="12"/>
  <c r="J83" i="12" s="1"/>
  <c r="K83" i="12" s="1"/>
  <c r="G83" i="12"/>
  <c r="D83" i="12"/>
  <c r="I82" i="12"/>
  <c r="J82" i="12" s="1"/>
  <c r="K82" i="12" s="1"/>
  <c r="I81" i="12"/>
  <c r="J81" i="12" s="1"/>
  <c r="K81" i="12" s="1"/>
  <c r="I80" i="12"/>
  <c r="J80" i="12" s="1"/>
  <c r="K80" i="12" s="1"/>
  <c r="I79" i="12"/>
  <c r="J79" i="12" s="1"/>
  <c r="K79" i="12" s="1"/>
  <c r="I78" i="12"/>
  <c r="J78" i="12" s="1"/>
  <c r="K78" i="12" s="1"/>
  <c r="I77" i="12"/>
  <c r="J77" i="12" s="1"/>
  <c r="K77" i="12" s="1"/>
  <c r="J76" i="12"/>
  <c r="K76" i="12" s="1"/>
  <c r="I76" i="12"/>
  <c r="J75" i="12"/>
  <c r="K75" i="12" s="1"/>
  <c r="I75" i="12"/>
  <c r="I74" i="12"/>
  <c r="J74" i="12" s="1"/>
  <c r="K74" i="12" s="1"/>
  <c r="I73" i="12"/>
  <c r="J73" i="12" s="1"/>
  <c r="K73" i="12" s="1"/>
  <c r="I72" i="12"/>
  <c r="J72" i="12" s="1"/>
  <c r="K72" i="12" s="1"/>
  <c r="I71" i="12"/>
  <c r="J71" i="12" s="1"/>
  <c r="K71" i="12" s="1"/>
  <c r="I70" i="12"/>
  <c r="J70" i="12" s="1"/>
  <c r="K70" i="12" s="1"/>
  <c r="I69" i="12"/>
  <c r="J69" i="12" s="1"/>
  <c r="K69" i="12" s="1"/>
  <c r="I68" i="12"/>
  <c r="J68" i="12" s="1"/>
  <c r="K68" i="12" s="1"/>
  <c r="J67" i="12"/>
  <c r="K67" i="12" s="1"/>
  <c r="I67" i="12"/>
  <c r="I66" i="12"/>
  <c r="J66" i="12" s="1"/>
  <c r="K66" i="12" s="1"/>
  <c r="I65" i="12"/>
  <c r="J65" i="12" s="1"/>
  <c r="K65" i="12" s="1"/>
  <c r="I64" i="12"/>
  <c r="J64" i="12" s="1"/>
  <c r="K64" i="12" s="1"/>
  <c r="I63" i="12"/>
  <c r="J63" i="12" s="1"/>
  <c r="K63" i="12" s="1"/>
  <c r="I62" i="12"/>
  <c r="J62" i="12" s="1"/>
  <c r="K62" i="12" s="1"/>
  <c r="I61" i="12"/>
  <c r="J61" i="12" s="1"/>
  <c r="G61" i="12"/>
  <c r="H60" i="12"/>
  <c r="I60" i="12" s="1"/>
  <c r="J60" i="12" s="1"/>
  <c r="K60" i="12" s="1"/>
  <c r="H59" i="12"/>
  <c r="I59" i="12" s="1"/>
  <c r="J59" i="12" s="1"/>
  <c r="K59" i="12" s="1"/>
  <c r="I58" i="12"/>
  <c r="J58" i="12" s="1"/>
  <c r="K58" i="12" s="1"/>
  <c r="I57" i="12"/>
  <c r="J57" i="12" s="1"/>
  <c r="K57" i="12" s="1"/>
  <c r="I56" i="12"/>
  <c r="J56" i="12" s="1"/>
  <c r="K56" i="12" s="1"/>
  <c r="I55" i="12"/>
  <c r="J55" i="12" s="1"/>
  <c r="K55" i="12" s="1"/>
  <c r="I54" i="12"/>
  <c r="J54" i="12" s="1"/>
  <c r="K54" i="12" s="1"/>
  <c r="I53" i="12"/>
  <c r="J53" i="12" s="1"/>
  <c r="K53" i="12" s="1"/>
  <c r="I52" i="12"/>
  <c r="J52" i="12" s="1"/>
  <c r="K52" i="12" s="1"/>
  <c r="I51" i="12"/>
  <c r="J51" i="12" s="1"/>
  <c r="K51" i="12" s="1"/>
  <c r="I50" i="12"/>
  <c r="J50" i="12" s="1"/>
  <c r="K50" i="12" s="1"/>
  <c r="I49" i="12"/>
  <c r="J49" i="12" s="1"/>
  <c r="K49" i="12" s="1"/>
  <c r="I48" i="12"/>
  <c r="J48" i="12" s="1"/>
  <c r="K48" i="12" s="1"/>
  <c r="I47" i="12"/>
  <c r="J47" i="12" s="1"/>
  <c r="K47" i="12" s="1"/>
  <c r="I46" i="12"/>
  <c r="J46" i="12" s="1"/>
  <c r="K46" i="12" s="1"/>
  <c r="G46" i="12"/>
  <c r="I45" i="12"/>
  <c r="J45" i="12" s="1"/>
  <c r="G45" i="12"/>
  <c r="I44" i="12"/>
  <c r="J44" i="12" s="1"/>
  <c r="K44" i="12" s="1"/>
  <c r="I43" i="12"/>
  <c r="J43" i="12" s="1"/>
  <c r="K43" i="12" s="1"/>
  <c r="I42" i="12"/>
  <c r="J42" i="12" s="1"/>
  <c r="K42" i="12" s="1"/>
  <c r="I41" i="12"/>
  <c r="J41" i="12" s="1"/>
  <c r="K41" i="12" s="1"/>
  <c r="J40" i="12"/>
  <c r="K40" i="12" s="1"/>
  <c r="I40" i="12"/>
  <c r="I39" i="12"/>
  <c r="J39" i="12" s="1"/>
  <c r="K39" i="12" s="1"/>
  <c r="H38" i="12"/>
  <c r="I38" i="12" s="1"/>
  <c r="J38" i="12" s="1"/>
  <c r="K38" i="12" s="1"/>
  <c r="I37" i="12"/>
  <c r="J37" i="12" s="1"/>
  <c r="K37" i="12" s="1"/>
  <c r="I36" i="12"/>
  <c r="J36" i="12" s="1"/>
  <c r="K36" i="12" s="1"/>
  <c r="H35" i="12"/>
  <c r="I35" i="12" s="1"/>
  <c r="J35" i="12" s="1"/>
  <c r="K35" i="12" s="1"/>
  <c r="H34" i="12"/>
  <c r="I34" i="12" s="1"/>
  <c r="J34" i="12" s="1"/>
  <c r="K34" i="12" s="1"/>
  <c r="I33" i="12"/>
  <c r="J33" i="12" s="1"/>
  <c r="K33" i="12" s="1"/>
  <c r="I32" i="12"/>
  <c r="J32" i="12" s="1"/>
  <c r="K32" i="12" s="1"/>
  <c r="I31" i="12"/>
  <c r="J31" i="12" s="1"/>
  <c r="K31" i="12" s="1"/>
  <c r="I30" i="12"/>
  <c r="J30" i="12" s="1"/>
  <c r="K30" i="12" s="1"/>
  <c r="I29" i="12"/>
  <c r="J29" i="12" s="1"/>
  <c r="K29" i="12" s="1"/>
  <c r="I28" i="12"/>
  <c r="J28" i="12" s="1"/>
  <c r="K28" i="12" s="1"/>
  <c r="I27" i="12"/>
  <c r="J27" i="12" s="1"/>
  <c r="K27" i="12" s="1"/>
  <c r="I26" i="12"/>
  <c r="J26" i="12" s="1"/>
  <c r="K26" i="12" s="1"/>
  <c r="I25" i="12"/>
  <c r="J25" i="12" s="1"/>
  <c r="K25" i="12" s="1"/>
  <c r="I24" i="12"/>
  <c r="J24" i="12" s="1"/>
  <c r="K24" i="12" s="1"/>
  <c r="H23" i="12"/>
  <c r="I23" i="12" s="1"/>
  <c r="J23" i="12" s="1"/>
  <c r="K23" i="12" s="1"/>
  <c r="I22" i="12"/>
  <c r="J22" i="12" s="1"/>
  <c r="K22" i="12" s="1"/>
  <c r="I21" i="12"/>
  <c r="J21" i="12" s="1"/>
  <c r="K21" i="12" s="1"/>
  <c r="I20" i="12"/>
  <c r="J20" i="12" s="1"/>
  <c r="K20" i="12" s="1"/>
  <c r="I19" i="12"/>
  <c r="J19" i="12" s="1"/>
  <c r="K19" i="12" s="1"/>
  <c r="H18" i="12"/>
  <c r="I18" i="12" s="1"/>
  <c r="J18" i="12" s="1"/>
  <c r="K18" i="12" s="1"/>
  <c r="H17" i="12"/>
  <c r="I17" i="12" s="1"/>
  <c r="J17" i="12" s="1"/>
  <c r="K17" i="12" s="1"/>
  <c r="H16" i="12"/>
  <c r="I16" i="12" s="1"/>
  <c r="J16" i="12" s="1"/>
  <c r="K16" i="12" s="1"/>
  <c r="H15" i="12"/>
  <c r="I15" i="12" s="1"/>
  <c r="J15" i="12" s="1"/>
  <c r="K15" i="12" s="1"/>
  <c r="I14" i="12"/>
  <c r="J14" i="12" s="1"/>
  <c r="K14" i="12" s="1"/>
  <c r="H13" i="12"/>
  <c r="I13" i="12" s="1"/>
  <c r="J13" i="12" s="1"/>
  <c r="K13" i="12" s="1"/>
  <c r="I12" i="12"/>
  <c r="J12" i="12" s="1"/>
  <c r="K12" i="12" s="1"/>
  <c r="H11" i="12"/>
  <c r="I11" i="12" s="1"/>
  <c r="J11" i="12" s="1"/>
  <c r="K11" i="12" s="1"/>
  <c r="I10" i="12"/>
  <c r="J10" i="12" s="1"/>
  <c r="K10" i="12" s="1"/>
  <c r="I9" i="12"/>
  <c r="J9" i="12" s="1"/>
  <c r="K9" i="12" s="1"/>
  <c r="I8" i="12"/>
  <c r="J8" i="12" s="1"/>
  <c r="K8" i="12" s="1"/>
  <c r="I7" i="12"/>
  <c r="J7" i="12" s="1"/>
  <c r="G7" i="12"/>
  <c r="I6" i="12"/>
  <c r="J6" i="12" s="1"/>
  <c r="K6" i="12" s="1"/>
  <c r="I5" i="12"/>
  <c r="J5" i="12" s="1"/>
  <c r="K5" i="12" s="1"/>
  <c r="H4" i="12"/>
  <c r="I4" i="12" s="1"/>
  <c r="J4" i="12" s="1"/>
  <c r="K4" i="12" s="1"/>
  <c r="I3" i="12"/>
  <c r="J3" i="12" s="1"/>
  <c r="K3" i="12" s="1"/>
  <c r="I2" i="12"/>
  <c r="J2" i="12" s="1"/>
  <c r="K2" i="12" s="1"/>
  <c r="O167" i="11"/>
  <c r="I166" i="11"/>
  <c r="J166" i="11" s="1"/>
  <c r="K166" i="11" s="1"/>
  <c r="H165" i="11"/>
  <c r="I165" i="11" s="1"/>
  <c r="J165" i="11" s="1"/>
  <c r="K165" i="11" s="1"/>
  <c r="I164" i="11"/>
  <c r="J164" i="11" s="1"/>
  <c r="K164" i="11" s="1"/>
  <c r="I163" i="11"/>
  <c r="J163" i="11" s="1"/>
  <c r="K163" i="11" s="1"/>
  <c r="I162" i="11"/>
  <c r="J162" i="11" s="1"/>
  <c r="K162" i="11" s="1"/>
  <c r="I161" i="11"/>
  <c r="J161" i="11" s="1"/>
  <c r="G161" i="11"/>
  <c r="I160" i="11"/>
  <c r="J160" i="11" s="1"/>
  <c r="K160" i="11" s="1"/>
  <c r="I159" i="11"/>
  <c r="J159" i="11" s="1"/>
  <c r="K159" i="11" s="1"/>
  <c r="I158" i="11"/>
  <c r="J158" i="11" s="1"/>
  <c r="K158" i="11" s="1"/>
  <c r="J157" i="11"/>
  <c r="K157" i="11" s="1"/>
  <c r="I157" i="11"/>
  <c r="I156" i="11"/>
  <c r="J156" i="11" s="1"/>
  <c r="K156" i="11" s="1"/>
  <c r="I155" i="11"/>
  <c r="J155" i="11" s="1"/>
  <c r="K155" i="11" s="1"/>
  <c r="I154" i="11"/>
  <c r="J154" i="11" s="1"/>
  <c r="K154" i="11" s="1"/>
  <c r="H153" i="11"/>
  <c r="I153" i="11" s="1"/>
  <c r="J153" i="11" s="1"/>
  <c r="K153" i="11" s="1"/>
  <c r="I152" i="11"/>
  <c r="J152" i="11" s="1"/>
  <c r="K152" i="11" s="1"/>
  <c r="I151" i="11"/>
  <c r="J151" i="11" s="1"/>
  <c r="K151" i="11" s="1"/>
  <c r="I150" i="11"/>
  <c r="J150" i="11" s="1"/>
  <c r="K150" i="11" s="1"/>
  <c r="H150" i="11"/>
  <c r="H149" i="11"/>
  <c r="I149" i="11" s="1"/>
  <c r="J149" i="11" s="1"/>
  <c r="K149" i="11" s="1"/>
  <c r="I148" i="11"/>
  <c r="J148" i="11" s="1"/>
  <c r="K148" i="11" s="1"/>
  <c r="H147" i="11"/>
  <c r="I147" i="11" s="1"/>
  <c r="J147" i="11" s="1"/>
  <c r="K147" i="11" s="1"/>
  <c r="I146" i="11"/>
  <c r="J146" i="11" s="1"/>
  <c r="K146" i="11" s="1"/>
  <c r="I145" i="11"/>
  <c r="J145" i="11" s="1"/>
  <c r="K145" i="11" s="1"/>
  <c r="I144" i="11"/>
  <c r="J144" i="11" s="1"/>
  <c r="K144" i="11" s="1"/>
  <c r="I143" i="11"/>
  <c r="J143" i="11" s="1"/>
  <c r="K143" i="11" s="1"/>
  <c r="I142" i="11"/>
  <c r="J142" i="11" s="1"/>
  <c r="K142" i="11" s="1"/>
  <c r="I141" i="11"/>
  <c r="J141" i="11" s="1"/>
  <c r="K141" i="11" s="1"/>
  <c r="I140" i="11"/>
  <c r="J140" i="11" s="1"/>
  <c r="K140" i="11" s="1"/>
  <c r="I139" i="11"/>
  <c r="J139" i="11" s="1"/>
  <c r="K139" i="11" s="1"/>
  <c r="I138" i="11"/>
  <c r="J138" i="11" s="1"/>
  <c r="K138" i="11" s="1"/>
  <c r="I137" i="11"/>
  <c r="J137" i="11" s="1"/>
  <c r="K137" i="11" s="1"/>
  <c r="I136" i="11"/>
  <c r="J136" i="11" s="1"/>
  <c r="K136" i="11" s="1"/>
  <c r="I135" i="11"/>
  <c r="J135" i="11" s="1"/>
  <c r="K135" i="11" s="1"/>
  <c r="H134" i="11"/>
  <c r="I134" i="11" s="1"/>
  <c r="J134" i="11" s="1"/>
  <c r="K134" i="11" s="1"/>
  <c r="I133" i="11"/>
  <c r="J133" i="11" s="1"/>
  <c r="K133" i="11" s="1"/>
  <c r="H132" i="11"/>
  <c r="I132" i="11" s="1"/>
  <c r="J132" i="11" s="1"/>
  <c r="K132" i="11" s="1"/>
  <c r="I131" i="11"/>
  <c r="J131" i="11" s="1"/>
  <c r="K131" i="11" s="1"/>
  <c r="H130" i="11"/>
  <c r="I130" i="11" s="1"/>
  <c r="J130" i="11" s="1"/>
  <c r="K130" i="11" s="1"/>
  <c r="I129" i="11"/>
  <c r="J129" i="11" s="1"/>
  <c r="K129" i="11" s="1"/>
  <c r="I128" i="11"/>
  <c r="J128" i="11" s="1"/>
  <c r="K128" i="11" s="1"/>
  <c r="I127" i="11"/>
  <c r="J127" i="11" s="1"/>
  <c r="K127" i="11" s="1"/>
  <c r="H126" i="11"/>
  <c r="I126" i="11" s="1"/>
  <c r="J126" i="11" s="1"/>
  <c r="K126" i="11" s="1"/>
  <c r="I125" i="11"/>
  <c r="J125" i="11" s="1"/>
  <c r="K125" i="11" s="1"/>
  <c r="I124" i="11"/>
  <c r="J124" i="11" s="1"/>
  <c r="K124" i="11" s="1"/>
  <c r="I123" i="11"/>
  <c r="J123" i="11" s="1"/>
  <c r="K123" i="11" s="1"/>
  <c r="I122" i="11"/>
  <c r="J122" i="11" s="1"/>
  <c r="K122" i="11" s="1"/>
  <c r="I121" i="11"/>
  <c r="J121" i="11" s="1"/>
  <c r="K121" i="11" s="1"/>
  <c r="I120" i="11"/>
  <c r="J120" i="11" s="1"/>
  <c r="K120" i="11" s="1"/>
  <c r="I119" i="11"/>
  <c r="J119" i="11" s="1"/>
  <c r="K119" i="11" s="1"/>
  <c r="I118" i="11"/>
  <c r="J118" i="11" s="1"/>
  <c r="K118" i="11" s="1"/>
  <c r="I117" i="11"/>
  <c r="J117" i="11" s="1"/>
  <c r="K117" i="11" s="1"/>
  <c r="H116" i="11"/>
  <c r="I116" i="11" s="1"/>
  <c r="J116" i="11" s="1"/>
  <c r="K116" i="11" s="1"/>
  <c r="H115" i="11"/>
  <c r="I115" i="11" s="1"/>
  <c r="J115" i="11" s="1"/>
  <c r="K115" i="11" s="1"/>
  <c r="I114" i="11"/>
  <c r="J114" i="11" s="1"/>
  <c r="K114" i="11" s="1"/>
  <c r="I113" i="11"/>
  <c r="J113" i="11" s="1"/>
  <c r="K113" i="11" s="1"/>
  <c r="I112" i="11"/>
  <c r="J112" i="11" s="1"/>
  <c r="K112" i="11" s="1"/>
  <c r="H112" i="11"/>
  <c r="H111" i="11"/>
  <c r="I111" i="11" s="1"/>
  <c r="J111" i="11" s="1"/>
  <c r="K111" i="11" s="1"/>
  <c r="I110" i="11"/>
  <c r="J110" i="11" s="1"/>
  <c r="K110" i="11" s="1"/>
  <c r="H109" i="11"/>
  <c r="I109" i="11" s="1"/>
  <c r="J109" i="11" s="1"/>
  <c r="K109" i="11" s="1"/>
  <c r="I108" i="11"/>
  <c r="J108" i="11" s="1"/>
  <c r="K108" i="11" s="1"/>
  <c r="I107" i="11"/>
  <c r="J107" i="11" s="1"/>
  <c r="K107" i="11" s="1"/>
  <c r="I106" i="11"/>
  <c r="J106" i="11" s="1"/>
  <c r="K106" i="11" s="1"/>
  <c r="I105" i="11"/>
  <c r="J105" i="11" s="1"/>
  <c r="K105" i="11" s="1"/>
  <c r="I104" i="11"/>
  <c r="J104" i="11" s="1"/>
  <c r="K104" i="11" s="1"/>
  <c r="H103" i="11"/>
  <c r="I103" i="11" s="1"/>
  <c r="J103" i="11" s="1"/>
  <c r="K103" i="11" s="1"/>
  <c r="H102" i="11"/>
  <c r="I102" i="11" s="1"/>
  <c r="J102" i="11" s="1"/>
  <c r="K102" i="11" s="1"/>
  <c r="H101" i="11"/>
  <c r="I101" i="11" s="1"/>
  <c r="J101" i="11" s="1"/>
  <c r="K101" i="11" s="1"/>
  <c r="H100" i="11"/>
  <c r="I100" i="11" s="1"/>
  <c r="J100" i="11" s="1"/>
  <c r="K100" i="11" s="1"/>
  <c r="H99" i="11"/>
  <c r="I99" i="11" s="1"/>
  <c r="J99" i="11" s="1"/>
  <c r="K99" i="11" s="1"/>
  <c r="I98" i="11"/>
  <c r="J98" i="11" s="1"/>
  <c r="K98" i="11" s="1"/>
  <c r="H97" i="11"/>
  <c r="I97" i="11" s="1"/>
  <c r="J97" i="11" s="1"/>
  <c r="K97" i="11" s="1"/>
  <c r="I96" i="11"/>
  <c r="J96" i="11" s="1"/>
  <c r="K96" i="11" s="1"/>
  <c r="H95" i="11"/>
  <c r="I95" i="11" s="1"/>
  <c r="J95" i="11" s="1"/>
  <c r="K95" i="11" s="1"/>
  <c r="H94" i="11"/>
  <c r="I94" i="11" s="1"/>
  <c r="J94" i="11" s="1"/>
  <c r="K94" i="11" s="1"/>
  <c r="I93" i="11"/>
  <c r="J93" i="11" s="1"/>
  <c r="K93" i="11" s="1"/>
  <c r="I92" i="11"/>
  <c r="K92" i="11" s="1"/>
  <c r="G92" i="11"/>
  <c r="I91" i="11"/>
  <c r="G91" i="11"/>
  <c r="K91" i="11" s="1"/>
  <c r="I90" i="11"/>
  <c r="G90" i="11"/>
  <c r="I89" i="11"/>
  <c r="K89" i="11" s="1"/>
  <c r="G89" i="11"/>
  <c r="I88" i="11"/>
  <c r="K88" i="11" s="1"/>
  <c r="G88" i="11"/>
  <c r="I87" i="11"/>
  <c r="G87" i="11"/>
  <c r="K87" i="11" s="1"/>
  <c r="I86" i="11"/>
  <c r="K86" i="11" s="1"/>
  <c r="H85" i="11"/>
  <c r="I85" i="11" s="1"/>
  <c r="J85" i="11" s="1"/>
  <c r="K85" i="11" s="1"/>
  <c r="I84" i="11"/>
  <c r="J84" i="11" s="1"/>
  <c r="K84" i="11" s="1"/>
  <c r="I83" i="11"/>
  <c r="J83" i="11" s="1"/>
  <c r="G83" i="11"/>
  <c r="D83" i="11"/>
  <c r="I82" i="11"/>
  <c r="J82" i="11" s="1"/>
  <c r="K82" i="11" s="1"/>
  <c r="I81" i="11"/>
  <c r="J81" i="11" s="1"/>
  <c r="K81" i="11" s="1"/>
  <c r="I80" i="11"/>
  <c r="J80" i="11" s="1"/>
  <c r="K80" i="11" s="1"/>
  <c r="I79" i="11"/>
  <c r="J79" i="11" s="1"/>
  <c r="K79" i="11" s="1"/>
  <c r="I78" i="11"/>
  <c r="J78" i="11" s="1"/>
  <c r="K78" i="11" s="1"/>
  <c r="I77" i="11"/>
  <c r="J77" i="11" s="1"/>
  <c r="K77" i="11" s="1"/>
  <c r="I76" i="11"/>
  <c r="J76" i="11" s="1"/>
  <c r="K76" i="11" s="1"/>
  <c r="I75" i="11"/>
  <c r="J75" i="11" s="1"/>
  <c r="K75" i="11" s="1"/>
  <c r="I74" i="11"/>
  <c r="J74" i="11" s="1"/>
  <c r="K74" i="11" s="1"/>
  <c r="I73" i="11"/>
  <c r="J73" i="11" s="1"/>
  <c r="K73" i="11" s="1"/>
  <c r="I72" i="11"/>
  <c r="J72" i="11" s="1"/>
  <c r="K72" i="11" s="1"/>
  <c r="I71" i="11"/>
  <c r="J71" i="11" s="1"/>
  <c r="K71" i="11" s="1"/>
  <c r="I70" i="11"/>
  <c r="J70" i="11" s="1"/>
  <c r="K70" i="11" s="1"/>
  <c r="I69" i="11"/>
  <c r="J69" i="11" s="1"/>
  <c r="K69" i="11" s="1"/>
  <c r="I68" i="11"/>
  <c r="J68" i="11" s="1"/>
  <c r="K68" i="11" s="1"/>
  <c r="J67" i="11"/>
  <c r="K67" i="11" s="1"/>
  <c r="I67" i="11"/>
  <c r="I66" i="11"/>
  <c r="J66" i="11" s="1"/>
  <c r="K66" i="11" s="1"/>
  <c r="I65" i="11"/>
  <c r="J65" i="11" s="1"/>
  <c r="K65" i="11" s="1"/>
  <c r="I64" i="11"/>
  <c r="J64" i="11" s="1"/>
  <c r="K64" i="11" s="1"/>
  <c r="I63" i="11"/>
  <c r="J63" i="11" s="1"/>
  <c r="K63" i="11" s="1"/>
  <c r="I62" i="11"/>
  <c r="J62" i="11" s="1"/>
  <c r="K62" i="11" s="1"/>
  <c r="I61" i="11"/>
  <c r="J61" i="11" s="1"/>
  <c r="K61" i="11" s="1"/>
  <c r="G61" i="11"/>
  <c r="H60" i="11"/>
  <c r="I60" i="11" s="1"/>
  <c r="J60" i="11" s="1"/>
  <c r="K60" i="11" s="1"/>
  <c r="H59" i="11"/>
  <c r="I59" i="11" s="1"/>
  <c r="J59" i="11" s="1"/>
  <c r="K59" i="11" s="1"/>
  <c r="I58" i="11"/>
  <c r="J58" i="11" s="1"/>
  <c r="K58" i="11" s="1"/>
  <c r="I57" i="11"/>
  <c r="J57" i="11" s="1"/>
  <c r="K57" i="11" s="1"/>
  <c r="I56" i="11"/>
  <c r="J56" i="11" s="1"/>
  <c r="K56" i="11" s="1"/>
  <c r="I55" i="11"/>
  <c r="J55" i="11" s="1"/>
  <c r="K55" i="11" s="1"/>
  <c r="I54" i="11"/>
  <c r="J54" i="11" s="1"/>
  <c r="K54" i="11" s="1"/>
  <c r="I53" i="11"/>
  <c r="J53" i="11" s="1"/>
  <c r="K53" i="11" s="1"/>
  <c r="I52" i="11"/>
  <c r="J52" i="11" s="1"/>
  <c r="K52" i="11" s="1"/>
  <c r="I51" i="11"/>
  <c r="J51" i="11" s="1"/>
  <c r="K51" i="11" s="1"/>
  <c r="J50" i="11"/>
  <c r="K50" i="11" s="1"/>
  <c r="I50" i="11"/>
  <c r="I49" i="11"/>
  <c r="J49" i="11" s="1"/>
  <c r="K49" i="11" s="1"/>
  <c r="I48" i="11"/>
  <c r="J48" i="11" s="1"/>
  <c r="K48" i="11" s="1"/>
  <c r="I47" i="11"/>
  <c r="J47" i="11" s="1"/>
  <c r="K47" i="11" s="1"/>
  <c r="I46" i="11"/>
  <c r="J46" i="11" s="1"/>
  <c r="G46" i="11"/>
  <c r="I45" i="11"/>
  <c r="J45" i="11" s="1"/>
  <c r="G45" i="11"/>
  <c r="I44" i="11"/>
  <c r="J44" i="11" s="1"/>
  <c r="K44" i="11" s="1"/>
  <c r="I43" i="11"/>
  <c r="J43" i="11" s="1"/>
  <c r="K43" i="11" s="1"/>
  <c r="I42" i="11"/>
  <c r="J42" i="11" s="1"/>
  <c r="K42" i="11" s="1"/>
  <c r="I41" i="11"/>
  <c r="J41" i="11" s="1"/>
  <c r="K41" i="11" s="1"/>
  <c r="I40" i="11"/>
  <c r="J40" i="11" s="1"/>
  <c r="K40" i="11" s="1"/>
  <c r="I39" i="11"/>
  <c r="J39" i="11" s="1"/>
  <c r="K39" i="11" s="1"/>
  <c r="H38" i="11"/>
  <c r="I38" i="11" s="1"/>
  <c r="J38" i="11" s="1"/>
  <c r="K38" i="11" s="1"/>
  <c r="I37" i="11"/>
  <c r="J37" i="11" s="1"/>
  <c r="K37" i="11" s="1"/>
  <c r="I36" i="11"/>
  <c r="J36" i="11" s="1"/>
  <c r="K36" i="11" s="1"/>
  <c r="H35" i="11"/>
  <c r="I35" i="11" s="1"/>
  <c r="J35" i="11" s="1"/>
  <c r="K35" i="11" s="1"/>
  <c r="H34" i="11"/>
  <c r="I34" i="11" s="1"/>
  <c r="J34" i="11" s="1"/>
  <c r="K34" i="11" s="1"/>
  <c r="I33" i="11"/>
  <c r="J33" i="11" s="1"/>
  <c r="K33" i="11" s="1"/>
  <c r="I32" i="11"/>
  <c r="J32" i="11" s="1"/>
  <c r="K32" i="11" s="1"/>
  <c r="I31" i="11"/>
  <c r="J31" i="11" s="1"/>
  <c r="K31" i="11" s="1"/>
  <c r="I30" i="11"/>
  <c r="J30" i="11" s="1"/>
  <c r="K30" i="11" s="1"/>
  <c r="I29" i="11"/>
  <c r="J29" i="11" s="1"/>
  <c r="K29" i="11" s="1"/>
  <c r="I28" i="11"/>
  <c r="J28" i="11" s="1"/>
  <c r="K28" i="11" s="1"/>
  <c r="I27" i="11"/>
  <c r="J27" i="11" s="1"/>
  <c r="K27" i="11" s="1"/>
  <c r="I26" i="11"/>
  <c r="J26" i="11" s="1"/>
  <c r="K26" i="11" s="1"/>
  <c r="I25" i="11"/>
  <c r="J25" i="11" s="1"/>
  <c r="K25" i="11" s="1"/>
  <c r="I24" i="11"/>
  <c r="J24" i="11" s="1"/>
  <c r="K24" i="11" s="1"/>
  <c r="H23" i="11"/>
  <c r="I23" i="11" s="1"/>
  <c r="J23" i="11" s="1"/>
  <c r="K23" i="11" s="1"/>
  <c r="I22" i="11"/>
  <c r="J22" i="11" s="1"/>
  <c r="K22" i="11" s="1"/>
  <c r="I21" i="11"/>
  <c r="J21" i="11" s="1"/>
  <c r="K21" i="11" s="1"/>
  <c r="I20" i="11"/>
  <c r="J20" i="11" s="1"/>
  <c r="K20" i="11" s="1"/>
  <c r="I19" i="11"/>
  <c r="J19" i="11" s="1"/>
  <c r="K19" i="11" s="1"/>
  <c r="H18" i="11"/>
  <c r="I18" i="11" s="1"/>
  <c r="J18" i="11" s="1"/>
  <c r="K18" i="11" s="1"/>
  <c r="H17" i="11"/>
  <c r="I17" i="11" s="1"/>
  <c r="J17" i="11" s="1"/>
  <c r="K17" i="11" s="1"/>
  <c r="H16" i="11"/>
  <c r="I16" i="11" s="1"/>
  <c r="J16" i="11" s="1"/>
  <c r="K16" i="11" s="1"/>
  <c r="H15" i="11"/>
  <c r="I15" i="11" s="1"/>
  <c r="J15" i="11" s="1"/>
  <c r="K15" i="11" s="1"/>
  <c r="I14" i="11"/>
  <c r="J14" i="11" s="1"/>
  <c r="K14" i="11" s="1"/>
  <c r="H13" i="11"/>
  <c r="I13" i="11" s="1"/>
  <c r="J13" i="11" s="1"/>
  <c r="K13" i="11" s="1"/>
  <c r="I12" i="11"/>
  <c r="J12" i="11" s="1"/>
  <c r="K12" i="11" s="1"/>
  <c r="H11" i="11"/>
  <c r="I11" i="11" s="1"/>
  <c r="J11" i="11" s="1"/>
  <c r="K11" i="11" s="1"/>
  <c r="I10" i="11"/>
  <c r="J10" i="11" s="1"/>
  <c r="K10" i="11" s="1"/>
  <c r="I9" i="11"/>
  <c r="J9" i="11" s="1"/>
  <c r="K9" i="11" s="1"/>
  <c r="I8" i="11"/>
  <c r="J8" i="11" s="1"/>
  <c r="K8" i="11" s="1"/>
  <c r="I7" i="11"/>
  <c r="J7" i="11" s="1"/>
  <c r="G7" i="11"/>
  <c r="I6" i="11"/>
  <c r="J6" i="11" s="1"/>
  <c r="K6" i="11" s="1"/>
  <c r="I5" i="11"/>
  <c r="J5" i="11" s="1"/>
  <c r="K5" i="11" s="1"/>
  <c r="H4" i="11"/>
  <c r="I4" i="11" s="1"/>
  <c r="J4" i="11" s="1"/>
  <c r="K4" i="11" s="1"/>
  <c r="I3" i="11"/>
  <c r="J3" i="11" s="1"/>
  <c r="K3" i="11" s="1"/>
  <c r="I2" i="11"/>
  <c r="J2" i="11" s="1"/>
  <c r="K2" i="11" s="1"/>
  <c r="O167" i="22"/>
  <c r="I166" i="22"/>
  <c r="J166" i="22" s="1"/>
  <c r="K166" i="22" s="1"/>
  <c r="H165" i="22"/>
  <c r="I165" i="22" s="1"/>
  <c r="J165" i="22" s="1"/>
  <c r="K165" i="22" s="1"/>
  <c r="I164" i="22"/>
  <c r="J164" i="22" s="1"/>
  <c r="K164" i="22" s="1"/>
  <c r="I163" i="22"/>
  <c r="J163" i="22" s="1"/>
  <c r="K163" i="22" s="1"/>
  <c r="I162" i="22"/>
  <c r="J162" i="22" s="1"/>
  <c r="K162" i="22" s="1"/>
  <c r="I161" i="22"/>
  <c r="J161" i="22" s="1"/>
  <c r="G161" i="22"/>
  <c r="I160" i="22"/>
  <c r="J160" i="22" s="1"/>
  <c r="K160" i="22" s="1"/>
  <c r="I159" i="22"/>
  <c r="J159" i="22" s="1"/>
  <c r="K159" i="22" s="1"/>
  <c r="I158" i="22"/>
  <c r="J158" i="22" s="1"/>
  <c r="K158" i="22" s="1"/>
  <c r="I157" i="22"/>
  <c r="J157" i="22" s="1"/>
  <c r="K157" i="22" s="1"/>
  <c r="I156" i="22"/>
  <c r="J156" i="22" s="1"/>
  <c r="K156" i="22" s="1"/>
  <c r="I155" i="22"/>
  <c r="J155" i="22" s="1"/>
  <c r="K155" i="22" s="1"/>
  <c r="I154" i="22"/>
  <c r="J154" i="22" s="1"/>
  <c r="K154" i="22" s="1"/>
  <c r="H153" i="22"/>
  <c r="I153" i="22" s="1"/>
  <c r="J153" i="22" s="1"/>
  <c r="K153" i="22" s="1"/>
  <c r="I152" i="22"/>
  <c r="J152" i="22" s="1"/>
  <c r="K152" i="22" s="1"/>
  <c r="I151" i="22"/>
  <c r="J151" i="22" s="1"/>
  <c r="K151" i="22" s="1"/>
  <c r="H150" i="22"/>
  <c r="I150" i="22" s="1"/>
  <c r="J150" i="22" s="1"/>
  <c r="K150" i="22" s="1"/>
  <c r="H149" i="22"/>
  <c r="I149" i="22" s="1"/>
  <c r="J149" i="22" s="1"/>
  <c r="K149" i="22" s="1"/>
  <c r="I148" i="22"/>
  <c r="J148" i="22" s="1"/>
  <c r="K148" i="22" s="1"/>
  <c r="H147" i="22"/>
  <c r="I147" i="22" s="1"/>
  <c r="J147" i="22" s="1"/>
  <c r="K147" i="22" s="1"/>
  <c r="I146" i="22"/>
  <c r="J146" i="22" s="1"/>
  <c r="K146" i="22" s="1"/>
  <c r="I145" i="22"/>
  <c r="J145" i="22" s="1"/>
  <c r="K145" i="22" s="1"/>
  <c r="I144" i="22"/>
  <c r="J144" i="22" s="1"/>
  <c r="K144" i="22" s="1"/>
  <c r="M144" i="22" s="1"/>
  <c r="I143" i="22"/>
  <c r="J143" i="22" s="1"/>
  <c r="K143" i="22" s="1"/>
  <c r="I142" i="22"/>
  <c r="J142" i="22" s="1"/>
  <c r="K142" i="22" s="1"/>
  <c r="I141" i="22"/>
  <c r="J141" i="22" s="1"/>
  <c r="K141" i="22" s="1"/>
  <c r="I140" i="22"/>
  <c r="J140" i="22" s="1"/>
  <c r="K140" i="22" s="1"/>
  <c r="I139" i="22"/>
  <c r="J139" i="22" s="1"/>
  <c r="K139" i="22" s="1"/>
  <c r="I138" i="22"/>
  <c r="J138" i="22" s="1"/>
  <c r="K138" i="22" s="1"/>
  <c r="I137" i="22"/>
  <c r="J137" i="22" s="1"/>
  <c r="K137" i="22" s="1"/>
  <c r="I136" i="22"/>
  <c r="J136" i="22" s="1"/>
  <c r="K136" i="22" s="1"/>
  <c r="I135" i="22"/>
  <c r="J135" i="22" s="1"/>
  <c r="K135" i="22" s="1"/>
  <c r="H134" i="22"/>
  <c r="I134" i="22" s="1"/>
  <c r="J134" i="22" s="1"/>
  <c r="K134" i="22" s="1"/>
  <c r="I133" i="22"/>
  <c r="J133" i="22" s="1"/>
  <c r="K133" i="22" s="1"/>
  <c r="H132" i="22"/>
  <c r="I132" i="22" s="1"/>
  <c r="J132" i="22" s="1"/>
  <c r="K132" i="22" s="1"/>
  <c r="I131" i="22"/>
  <c r="J131" i="22" s="1"/>
  <c r="K131" i="22" s="1"/>
  <c r="H130" i="22"/>
  <c r="I130" i="22" s="1"/>
  <c r="J130" i="22" s="1"/>
  <c r="K130" i="22" s="1"/>
  <c r="I129" i="22"/>
  <c r="J129" i="22" s="1"/>
  <c r="K129" i="22" s="1"/>
  <c r="I128" i="22"/>
  <c r="J128" i="22" s="1"/>
  <c r="K128" i="22" s="1"/>
  <c r="I127" i="22"/>
  <c r="J127" i="22" s="1"/>
  <c r="K127" i="22" s="1"/>
  <c r="H126" i="22"/>
  <c r="I126" i="22" s="1"/>
  <c r="J126" i="22" s="1"/>
  <c r="K126" i="22" s="1"/>
  <c r="I125" i="22"/>
  <c r="J125" i="22" s="1"/>
  <c r="K125" i="22" s="1"/>
  <c r="I124" i="22"/>
  <c r="J124" i="22" s="1"/>
  <c r="K124" i="22" s="1"/>
  <c r="M124" i="22" s="1"/>
  <c r="I123" i="22"/>
  <c r="J123" i="22" s="1"/>
  <c r="K123" i="22" s="1"/>
  <c r="I122" i="22"/>
  <c r="J122" i="22" s="1"/>
  <c r="K122" i="22" s="1"/>
  <c r="I121" i="22"/>
  <c r="J121" i="22" s="1"/>
  <c r="K121" i="22" s="1"/>
  <c r="I120" i="22"/>
  <c r="J120" i="22" s="1"/>
  <c r="K120" i="22" s="1"/>
  <c r="I119" i="22"/>
  <c r="J119" i="22" s="1"/>
  <c r="K119" i="22" s="1"/>
  <c r="I118" i="22"/>
  <c r="J118" i="22" s="1"/>
  <c r="K118" i="22" s="1"/>
  <c r="I117" i="22"/>
  <c r="J117" i="22" s="1"/>
  <c r="K117" i="22" s="1"/>
  <c r="H116" i="22"/>
  <c r="I116" i="22" s="1"/>
  <c r="J116" i="22" s="1"/>
  <c r="K116" i="22" s="1"/>
  <c r="H115" i="22"/>
  <c r="I115" i="22" s="1"/>
  <c r="J115" i="22" s="1"/>
  <c r="K115" i="22" s="1"/>
  <c r="I114" i="22"/>
  <c r="J114" i="22" s="1"/>
  <c r="K114" i="22" s="1"/>
  <c r="I113" i="22"/>
  <c r="J113" i="22" s="1"/>
  <c r="K113" i="22" s="1"/>
  <c r="H112" i="22"/>
  <c r="I112" i="22" s="1"/>
  <c r="J112" i="22" s="1"/>
  <c r="K112" i="22" s="1"/>
  <c r="H111" i="22"/>
  <c r="I111" i="22" s="1"/>
  <c r="J111" i="22" s="1"/>
  <c r="K111" i="22" s="1"/>
  <c r="I110" i="22"/>
  <c r="J110" i="22" s="1"/>
  <c r="K110" i="22" s="1"/>
  <c r="H109" i="22"/>
  <c r="I109" i="22" s="1"/>
  <c r="J109" i="22" s="1"/>
  <c r="K109" i="22" s="1"/>
  <c r="I108" i="22"/>
  <c r="J108" i="22" s="1"/>
  <c r="K108" i="22" s="1"/>
  <c r="I107" i="22"/>
  <c r="J107" i="22" s="1"/>
  <c r="K107" i="22" s="1"/>
  <c r="I106" i="22"/>
  <c r="J106" i="22" s="1"/>
  <c r="K106" i="22" s="1"/>
  <c r="I105" i="22"/>
  <c r="J105" i="22" s="1"/>
  <c r="K105" i="22" s="1"/>
  <c r="I104" i="22"/>
  <c r="J104" i="22" s="1"/>
  <c r="K104" i="22" s="1"/>
  <c r="H103" i="22"/>
  <c r="I103" i="22" s="1"/>
  <c r="J103" i="22" s="1"/>
  <c r="K103" i="22" s="1"/>
  <c r="H102" i="22"/>
  <c r="I102" i="22" s="1"/>
  <c r="J102" i="22" s="1"/>
  <c r="K102" i="22" s="1"/>
  <c r="H101" i="22"/>
  <c r="I101" i="22" s="1"/>
  <c r="J101" i="22" s="1"/>
  <c r="K101" i="22" s="1"/>
  <c r="H100" i="22"/>
  <c r="I100" i="22" s="1"/>
  <c r="J100" i="22" s="1"/>
  <c r="K100" i="22" s="1"/>
  <c r="H99" i="22"/>
  <c r="I99" i="22" s="1"/>
  <c r="J99" i="22" s="1"/>
  <c r="K99" i="22" s="1"/>
  <c r="J98" i="22"/>
  <c r="K98" i="22" s="1"/>
  <c r="M98" i="22" s="1"/>
  <c r="I98" i="22"/>
  <c r="H97" i="22"/>
  <c r="I97" i="22" s="1"/>
  <c r="J97" i="22" s="1"/>
  <c r="K97" i="22" s="1"/>
  <c r="I96" i="22"/>
  <c r="J96" i="22" s="1"/>
  <c r="K96" i="22" s="1"/>
  <c r="I95" i="22"/>
  <c r="J95" i="22" s="1"/>
  <c r="K95" i="22" s="1"/>
  <c r="H95" i="22"/>
  <c r="H94" i="22"/>
  <c r="I94" i="22" s="1"/>
  <c r="J94" i="22" s="1"/>
  <c r="K94" i="22" s="1"/>
  <c r="I93" i="22"/>
  <c r="J93" i="22" s="1"/>
  <c r="K93" i="22" s="1"/>
  <c r="I92" i="22"/>
  <c r="G92" i="22"/>
  <c r="K92" i="22" s="1"/>
  <c r="I91" i="22"/>
  <c r="G91" i="22"/>
  <c r="I90" i="22"/>
  <c r="G90" i="22"/>
  <c r="I89" i="22"/>
  <c r="G89" i="22"/>
  <c r="I88" i="22"/>
  <c r="G88" i="22"/>
  <c r="I87" i="22"/>
  <c r="G87" i="22"/>
  <c r="I86" i="22"/>
  <c r="K86" i="22" s="1"/>
  <c r="N86" i="22" s="1"/>
  <c r="I85" i="22"/>
  <c r="J85" i="22" s="1"/>
  <c r="K85" i="22" s="1"/>
  <c r="H85" i="22"/>
  <c r="I84" i="22"/>
  <c r="J84" i="22" s="1"/>
  <c r="K84" i="22" s="1"/>
  <c r="I83" i="22"/>
  <c r="J83" i="22" s="1"/>
  <c r="G83" i="22"/>
  <c r="D83" i="22"/>
  <c r="I82" i="22"/>
  <c r="J82" i="22" s="1"/>
  <c r="K82" i="22" s="1"/>
  <c r="I81" i="22"/>
  <c r="J81" i="22" s="1"/>
  <c r="K81" i="22" s="1"/>
  <c r="I80" i="22"/>
  <c r="J80" i="22" s="1"/>
  <c r="K80" i="22" s="1"/>
  <c r="I79" i="22"/>
  <c r="J79" i="22" s="1"/>
  <c r="K79" i="22" s="1"/>
  <c r="I78" i="22"/>
  <c r="J78" i="22" s="1"/>
  <c r="K78" i="22" s="1"/>
  <c r="I77" i="22"/>
  <c r="J77" i="22" s="1"/>
  <c r="K77" i="22" s="1"/>
  <c r="I76" i="22"/>
  <c r="J76" i="22" s="1"/>
  <c r="K76" i="22" s="1"/>
  <c r="N76" i="22" s="1"/>
  <c r="O76" i="22" s="1"/>
  <c r="I75" i="22"/>
  <c r="J75" i="22" s="1"/>
  <c r="K75" i="22" s="1"/>
  <c r="I74" i="22"/>
  <c r="J74" i="22" s="1"/>
  <c r="K74" i="22" s="1"/>
  <c r="I73" i="22"/>
  <c r="J73" i="22" s="1"/>
  <c r="K73" i="22" s="1"/>
  <c r="I72" i="22"/>
  <c r="J72" i="22" s="1"/>
  <c r="K72" i="22" s="1"/>
  <c r="I71" i="22"/>
  <c r="J71" i="22" s="1"/>
  <c r="K71" i="22" s="1"/>
  <c r="I70" i="22"/>
  <c r="J70" i="22" s="1"/>
  <c r="K70" i="22" s="1"/>
  <c r="J69" i="22"/>
  <c r="K69" i="22" s="1"/>
  <c r="I69" i="22"/>
  <c r="I68" i="22"/>
  <c r="J68" i="22" s="1"/>
  <c r="K68" i="22" s="1"/>
  <c r="I67" i="22"/>
  <c r="J67" i="22" s="1"/>
  <c r="K67" i="22" s="1"/>
  <c r="I66" i="22"/>
  <c r="J66" i="22" s="1"/>
  <c r="K66" i="22" s="1"/>
  <c r="I65" i="22"/>
  <c r="J65" i="22" s="1"/>
  <c r="K65" i="22" s="1"/>
  <c r="I64" i="22"/>
  <c r="J64" i="22" s="1"/>
  <c r="K64" i="22" s="1"/>
  <c r="I63" i="22"/>
  <c r="J63" i="22" s="1"/>
  <c r="K63" i="22" s="1"/>
  <c r="I62" i="22"/>
  <c r="J62" i="22" s="1"/>
  <c r="K62" i="22" s="1"/>
  <c r="I61" i="22"/>
  <c r="J61" i="22" s="1"/>
  <c r="G61" i="22"/>
  <c r="H60" i="22"/>
  <c r="I60" i="22" s="1"/>
  <c r="J60" i="22" s="1"/>
  <c r="K60" i="22" s="1"/>
  <c r="H59" i="22"/>
  <c r="I59" i="22" s="1"/>
  <c r="J59" i="22" s="1"/>
  <c r="K59" i="22" s="1"/>
  <c r="I58" i="22"/>
  <c r="J58" i="22" s="1"/>
  <c r="K58" i="22" s="1"/>
  <c r="I57" i="22"/>
  <c r="J57" i="22" s="1"/>
  <c r="K57" i="22" s="1"/>
  <c r="I56" i="22"/>
  <c r="J56" i="22" s="1"/>
  <c r="K56" i="22" s="1"/>
  <c r="I55" i="22"/>
  <c r="J55" i="22" s="1"/>
  <c r="K55" i="22" s="1"/>
  <c r="I54" i="22"/>
  <c r="J54" i="22" s="1"/>
  <c r="K54" i="22" s="1"/>
  <c r="I53" i="22"/>
  <c r="J53" i="22" s="1"/>
  <c r="K53" i="22" s="1"/>
  <c r="I52" i="22"/>
  <c r="J52" i="22" s="1"/>
  <c r="K52" i="22" s="1"/>
  <c r="I51" i="22"/>
  <c r="J51" i="22" s="1"/>
  <c r="K51" i="22" s="1"/>
  <c r="I50" i="22"/>
  <c r="J50" i="22" s="1"/>
  <c r="K50" i="22" s="1"/>
  <c r="I49" i="22"/>
  <c r="J49" i="22" s="1"/>
  <c r="K49" i="22" s="1"/>
  <c r="I48" i="22"/>
  <c r="J48" i="22" s="1"/>
  <c r="K48" i="22" s="1"/>
  <c r="I47" i="22"/>
  <c r="J47" i="22" s="1"/>
  <c r="K47" i="22" s="1"/>
  <c r="I46" i="22"/>
  <c r="J46" i="22" s="1"/>
  <c r="K46" i="22" s="1"/>
  <c r="G46" i="22"/>
  <c r="I45" i="22"/>
  <c r="J45" i="22" s="1"/>
  <c r="G45" i="22"/>
  <c r="I44" i="22"/>
  <c r="J44" i="22" s="1"/>
  <c r="K44" i="22" s="1"/>
  <c r="I43" i="22"/>
  <c r="J43" i="22" s="1"/>
  <c r="K43" i="22" s="1"/>
  <c r="I42" i="22"/>
  <c r="J42" i="22" s="1"/>
  <c r="K42" i="22" s="1"/>
  <c r="I41" i="22"/>
  <c r="J41" i="22" s="1"/>
  <c r="K41" i="22" s="1"/>
  <c r="I40" i="22"/>
  <c r="J40" i="22" s="1"/>
  <c r="K40" i="22" s="1"/>
  <c r="I39" i="22"/>
  <c r="J39" i="22" s="1"/>
  <c r="K39" i="22" s="1"/>
  <c r="H38" i="22"/>
  <c r="I38" i="22" s="1"/>
  <c r="J38" i="22" s="1"/>
  <c r="K38" i="22" s="1"/>
  <c r="I37" i="22"/>
  <c r="J37" i="22" s="1"/>
  <c r="K37" i="22" s="1"/>
  <c r="J36" i="22"/>
  <c r="K36" i="22" s="1"/>
  <c r="M36" i="22" s="1"/>
  <c r="I36" i="22"/>
  <c r="H35" i="22"/>
  <c r="I35" i="22" s="1"/>
  <c r="J35" i="22" s="1"/>
  <c r="K35" i="22" s="1"/>
  <c r="H34" i="22"/>
  <c r="I34" i="22" s="1"/>
  <c r="J34" i="22" s="1"/>
  <c r="K34" i="22" s="1"/>
  <c r="I33" i="22"/>
  <c r="J33" i="22" s="1"/>
  <c r="K33" i="22" s="1"/>
  <c r="I32" i="22"/>
  <c r="J32" i="22" s="1"/>
  <c r="K32" i="22" s="1"/>
  <c r="I31" i="22"/>
  <c r="J31" i="22" s="1"/>
  <c r="K31" i="22" s="1"/>
  <c r="I30" i="22"/>
  <c r="J30" i="22" s="1"/>
  <c r="K30" i="22" s="1"/>
  <c r="I29" i="22"/>
  <c r="J29" i="22" s="1"/>
  <c r="K29" i="22" s="1"/>
  <c r="I28" i="22"/>
  <c r="J28" i="22" s="1"/>
  <c r="K28" i="22" s="1"/>
  <c r="I27" i="22"/>
  <c r="J27" i="22" s="1"/>
  <c r="K27" i="22" s="1"/>
  <c r="I26" i="22"/>
  <c r="J26" i="22" s="1"/>
  <c r="K26" i="22" s="1"/>
  <c r="I25" i="22"/>
  <c r="J25" i="22" s="1"/>
  <c r="K25" i="22" s="1"/>
  <c r="I24" i="22"/>
  <c r="J24" i="22" s="1"/>
  <c r="K24" i="22" s="1"/>
  <c r="H23" i="22"/>
  <c r="I23" i="22" s="1"/>
  <c r="J23" i="22" s="1"/>
  <c r="K23" i="22" s="1"/>
  <c r="I22" i="22"/>
  <c r="J22" i="22" s="1"/>
  <c r="K22" i="22" s="1"/>
  <c r="I21" i="22"/>
  <c r="J21" i="22" s="1"/>
  <c r="K21" i="22" s="1"/>
  <c r="I20" i="22"/>
  <c r="J20" i="22" s="1"/>
  <c r="K20" i="22" s="1"/>
  <c r="I19" i="22"/>
  <c r="J19" i="22" s="1"/>
  <c r="K19" i="22" s="1"/>
  <c r="H18" i="22"/>
  <c r="I18" i="22" s="1"/>
  <c r="J18" i="22" s="1"/>
  <c r="K18" i="22" s="1"/>
  <c r="H17" i="22"/>
  <c r="I17" i="22" s="1"/>
  <c r="J17" i="22" s="1"/>
  <c r="K17" i="22" s="1"/>
  <c r="H16" i="22"/>
  <c r="I16" i="22" s="1"/>
  <c r="J16" i="22" s="1"/>
  <c r="K16" i="22" s="1"/>
  <c r="H15" i="22"/>
  <c r="I15" i="22" s="1"/>
  <c r="J15" i="22" s="1"/>
  <c r="K15" i="22" s="1"/>
  <c r="I14" i="22"/>
  <c r="J14" i="22" s="1"/>
  <c r="K14" i="22" s="1"/>
  <c r="H13" i="22"/>
  <c r="I13" i="22" s="1"/>
  <c r="J13" i="22" s="1"/>
  <c r="K13" i="22" s="1"/>
  <c r="I12" i="22"/>
  <c r="J12" i="22" s="1"/>
  <c r="K12" i="22" s="1"/>
  <c r="H11" i="22"/>
  <c r="I11" i="22" s="1"/>
  <c r="J11" i="22" s="1"/>
  <c r="K11" i="22" s="1"/>
  <c r="I10" i="22"/>
  <c r="J10" i="22" s="1"/>
  <c r="K10" i="22" s="1"/>
  <c r="I9" i="22"/>
  <c r="J9" i="22" s="1"/>
  <c r="K9" i="22" s="1"/>
  <c r="I8" i="22"/>
  <c r="J8" i="22" s="1"/>
  <c r="K8" i="22" s="1"/>
  <c r="I7" i="22"/>
  <c r="J7" i="22" s="1"/>
  <c r="G7" i="22"/>
  <c r="I6" i="22"/>
  <c r="J6" i="22" s="1"/>
  <c r="K6" i="22" s="1"/>
  <c r="I5" i="22"/>
  <c r="J5" i="22" s="1"/>
  <c r="K5" i="22" s="1"/>
  <c r="H4" i="22"/>
  <c r="I4" i="22" s="1"/>
  <c r="J4" i="22" s="1"/>
  <c r="K4" i="22" s="1"/>
  <c r="I3" i="22"/>
  <c r="J3" i="22" s="1"/>
  <c r="K3" i="22" s="1"/>
  <c r="I2" i="22"/>
  <c r="J2" i="22" s="1"/>
  <c r="K2" i="22" s="1"/>
  <c r="O167" i="17"/>
  <c r="I166" i="17"/>
  <c r="J166" i="17" s="1"/>
  <c r="K166" i="17" s="1"/>
  <c r="H165" i="17"/>
  <c r="I165" i="17" s="1"/>
  <c r="J165" i="17" s="1"/>
  <c r="K165" i="17" s="1"/>
  <c r="I164" i="17"/>
  <c r="J164" i="17" s="1"/>
  <c r="K164" i="17" s="1"/>
  <c r="I163" i="17"/>
  <c r="J163" i="17" s="1"/>
  <c r="K163" i="17" s="1"/>
  <c r="I162" i="17"/>
  <c r="J162" i="17" s="1"/>
  <c r="K162" i="17" s="1"/>
  <c r="I161" i="17"/>
  <c r="J161" i="17" s="1"/>
  <c r="G161" i="17"/>
  <c r="I160" i="17"/>
  <c r="J160" i="17" s="1"/>
  <c r="K160" i="17" s="1"/>
  <c r="I159" i="17"/>
  <c r="J159" i="17" s="1"/>
  <c r="K159" i="17" s="1"/>
  <c r="I158" i="17"/>
  <c r="J158" i="17" s="1"/>
  <c r="K158" i="17" s="1"/>
  <c r="I157" i="17"/>
  <c r="J157" i="17" s="1"/>
  <c r="K157" i="17" s="1"/>
  <c r="I156" i="17"/>
  <c r="J156" i="17" s="1"/>
  <c r="K156" i="17" s="1"/>
  <c r="I155" i="17"/>
  <c r="J155" i="17" s="1"/>
  <c r="K155" i="17" s="1"/>
  <c r="I154" i="17"/>
  <c r="J154" i="17" s="1"/>
  <c r="K154" i="17" s="1"/>
  <c r="H153" i="17"/>
  <c r="I153" i="17" s="1"/>
  <c r="J153" i="17" s="1"/>
  <c r="K153" i="17" s="1"/>
  <c r="I152" i="17"/>
  <c r="J152" i="17" s="1"/>
  <c r="K152" i="17" s="1"/>
  <c r="I151" i="17"/>
  <c r="J151" i="17" s="1"/>
  <c r="K151" i="17" s="1"/>
  <c r="H150" i="17"/>
  <c r="I150" i="17" s="1"/>
  <c r="J150" i="17" s="1"/>
  <c r="K150" i="17" s="1"/>
  <c r="H149" i="17"/>
  <c r="I149" i="17" s="1"/>
  <c r="J149" i="17" s="1"/>
  <c r="K149" i="17" s="1"/>
  <c r="I148" i="17"/>
  <c r="J148" i="17" s="1"/>
  <c r="K148" i="17" s="1"/>
  <c r="H147" i="17"/>
  <c r="I147" i="17" s="1"/>
  <c r="J147" i="17" s="1"/>
  <c r="K147" i="17" s="1"/>
  <c r="I146" i="17"/>
  <c r="J146" i="17" s="1"/>
  <c r="K146" i="17" s="1"/>
  <c r="I145" i="17"/>
  <c r="J145" i="17" s="1"/>
  <c r="K145" i="17" s="1"/>
  <c r="I144" i="17"/>
  <c r="J144" i="17" s="1"/>
  <c r="K144" i="17" s="1"/>
  <c r="I143" i="17"/>
  <c r="J143" i="17" s="1"/>
  <c r="K143" i="17" s="1"/>
  <c r="I142" i="17"/>
  <c r="J142" i="17" s="1"/>
  <c r="K142" i="17" s="1"/>
  <c r="I141" i="17"/>
  <c r="J141" i="17" s="1"/>
  <c r="K141" i="17" s="1"/>
  <c r="I140" i="17"/>
  <c r="J140" i="17" s="1"/>
  <c r="K140" i="17" s="1"/>
  <c r="I139" i="17"/>
  <c r="J139" i="17" s="1"/>
  <c r="K139" i="17" s="1"/>
  <c r="I138" i="17"/>
  <c r="J138" i="17" s="1"/>
  <c r="K138" i="17" s="1"/>
  <c r="I137" i="17"/>
  <c r="J137" i="17" s="1"/>
  <c r="K137" i="17" s="1"/>
  <c r="I136" i="17"/>
  <c r="J136" i="17" s="1"/>
  <c r="K136" i="17" s="1"/>
  <c r="I135" i="17"/>
  <c r="J135" i="17" s="1"/>
  <c r="K135" i="17" s="1"/>
  <c r="I134" i="17"/>
  <c r="J134" i="17" s="1"/>
  <c r="K134" i="17" s="1"/>
  <c r="H134" i="17"/>
  <c r="I133" i="17"/>
  <c r="J133" i="17" s="1"/>
  <c r="K133" i="17" s="1"/>
  <c r="H132" i="17"/>
  <c r="I132" i="17" s="1"/>
  <c r="J132" i="17" s="1"/>
  <c r="K132" i="17" s="1"/>
  <c r="I131" i="17"/>
  <c r="J131" i="17" s="1"/>
  <c r="K131" i="17" s="1"/>
  <c r="H130" i="17"/>
  <c r="I130" i="17" s="1"/>
  <c r="J130" i="17" s="1"/>
  <c r="K130" i="17" s="1"/>
  <c r="I129" i="17"/>
  <c r="J129" i="17" s="1"/>
  <c r="K129" i="17" s="1"/>
  <c r="I128" i="17"/>
  <c r="J128" i="17" s="1"/>
  <c r="K128" i="17" s="1"/>
  <c r="I127" i="17"/>
  <c r="J127" i="17" s="1"/>
  <c r="K127" i="17" s="1"/>
  <c r="H126" i="17"/>
  <c r="I126" i="17" s="1"/>
  <c r="J126" i="17" s="1"/>
  <c r="K126" i="17" s="1"/>
  <c r="I125" i="17"/>
  <c r="J125" i="17" s="1"/>
  <c r="K125" i="17" s="1"/>
  <c r="I124" i="17"/>
  <c r="J124" i="17" s="1"/>
  <c r="K124" i="17" s="1"/>
  <c r="I123" i="17"/>
  <c r="J123" i="17" s="1"/>
  <c r="K123" i="17" s="1"/>
  <c r="I122" i="17"/>
  <c r="J122" i="17" s="1"/>
  <c r="K122" i="17" s="1"/>
  <c r="I121" i="17"/>
  <c r="J121" i="17" s="1"/>
  <c r="K121" i="17" s="1"/>
  <c r="I120" i="17"/>
  <c r="J120" i="17" s="1"/>
  <c r="K120" i="17" s="1"/>
  <c r="I119" i="17"/>
  <c r="J119" i="17" s="1"/>
  <c r="K119" i="17" s="1"/>
  <c r="I118" i="17"/>
  <c r="J118" i="17" s="1"/>
  <c r="K118" i="17" s="1"/>
  <c r="I117" i="17"/>
  <c r="J117" i="17" s="1"/>
  <c r="K117" i="17" s="1"/>
  <c r="H116" i="17"/>
  <c r="I116" i="17" s="1"/>
  <c r="J116" i="17" s="1"/>
  <c r="K116" i="17" s="1"/>
  <c r="H115" i="17"/>
  <c r="I115" i="17" s="1"/>
  <c r="J115" i="17" s="1"/>
  <c r="K115" i="17" s="1"/>
  <c r="I114" i="17"/>
  <c r="J114" i="17" s="1"/>
  <c r="K114" i="17" s="1"/>
  <c r="I113" i="17"/>
  <c r="J113" i="17" s="1"/>
  <c r="K113" i="17" s="1"/>
  <c r="H112" i="17"/>
  <c r="I112" i="17" s="1"/>
  <c r="J112" i="17" s="1"/>
  <c r="K112" i="17" s="1"/>
  <c r="I111" i="17"/>
  <c r="J111" i="17" s="1"/>
  <c r="K111" i="17" s="1"/>
  <c r="H111" i="17"/>
  <c r="I110" i="17"/>
  <c r="J110" i="17" s="1"/>
  <c r="K110" i="17" s="1"/>
  <c r="H109" i="17"/>
  <c r="I109" i="17" s="1"/>
  <c r="J109" i="17" s="1"/>
  <c r="K109" i="17" s="1"/>
  <c r="I108" i="17"/>
  <c r="J108" i="17" s="1"/>
  <c r="K108" i="17" s="1"/>
  <c r="I107" i="17"/>
  <c r="J107" i="17" s="1"/>
  <c r="K107" i="17" s="1"/>
  <c r="I106" i="17"/>
  <c r="J106" i="17" s="1"/>
  <c r="K106" i="17" s="1"/>
  <c r="I105" i="17"/>
  <c r="J105" i="17" s="1"/>
  <c r="K105" i="17" s="1"/>
  <c r="I104" i="17"/>
  <c r="J104" i="17" s="1"/>
  <c r="K104" i="17" s="1"/>
  <c r="H103" i="17"/>
  <c r="I103" i="17" s="1"/>
  <c r="J103" i="17" s="1"/>
  <c r="K103" i="17" s="1"/>
  <c r="H102" i="17"/>
  <c r="I102" i="17" s="1"/>
  <c r="J102" i="17" s="1"/>
  <c r="K102" i="17" s="1"/>
  <c r="H101" i="17"/>
  <c r="I101" i="17" s="1"/>
  <c r="J101" i="17" s="1"/>
  <c r="K101" i="17" s="1"/>
  <c r="H100" i="17"/>
  <c r="I100" i="17" s="1"/>
  <c r="J100" i="17" s="1"/>
  <c r="K100" i="17" s="1"/>
  <c r="H99" i="17"/>
  <c r="I99" i="17" s="1"/>
  <c r="J99" i="17" s="1"/>
  <c r="K99" i="17" s="1"/>
  <c r="I98" i="17"/>
  <c r="J98" i="17" s="1"/>
  <c r="K98" i="17" s="1"/>
  <c r="H97" i="17"/>
  <c r="I97" i="17" s="1"/>
  <c r="J97" i="17" s="1"/>
  <c r="K97" i="17" s="1"/>
  <c r="I96" i="17"/>
  <c r="J96" i="17" s="1"/>
  <c r="K96" i="17" s="1"/>
  <c r="H95" i="17"/>
  <c r="I95" i="17" s="1"/>
  <c r="J95" i="17" s="1"/>
  <c r="K95" i="17" s="1"/>
  <c r="I94" i="17"/>
  <c r="J94" i="17" s="1"/>
  <c r="K94" i="17" s="1"/>
  <c r="H94" i="17"/>
  <c r="I93" i="17"/>
  <c r="J93" i="17" s="1"/>
  <c r="K93" i="17" s="1"/>
  <c r="I92" i="17"/>
  <c r="G92" i="17"/>
  <c r="I91" i="17"/>
  <c r="G91" i="17"/>
  <c r="I90" i="17"/>
  <c r="G90" i="17"/>
  <c r="I89" i="17"/>
  <c r="K89" i="17" s="1"/>
  <c r="M89" i="17" s="1"/>
  <c r="G89" i="17"/>
  <c r="I88" i="17"/>
  <c r="K88" i="17" s="1"/>
  <c r="G88" i="17"/>
  <c r="I87" i="17"/>
  <c r="G87" i="17"/>
  <c r="I86" i="17"/>
  <c r="K86" i="17" s="1"/>
  <c r="H85" i="17"/>
  <c r="I85" i="17" s="1"/>
  <c r="J85" i="17" s="1"/>
  <c r="K85" i="17" s="1"/>
  <c r="I84" i="17"/>
  <c r="J84" i="17" s="1"/>
  <c r="K84" i="17" s="1"/>
  <c r="I83" i="17"/>
  <c r="J83" i="17" s="1"/>
  <c r="G83" i="17"/>
  <c r="D83" i="17"/>
  <c r="I82" i="17"/>
  <c r="J82" i="17" s="1"/>
  <c r="K82" i="17" s="1"/>
  <c r="I81" i="17"/>
  <c r="J81" i="17" s="1"/>
  <c r="K81" i="17" s="1"/>
  <c r="I80" i="17"/>
  <c r="J80" i="17" s="1"/>
  <c r="K80" i="17" s="1"/>
  <c r="I79" i="17"/>
  <c r="J79" i="17" s="1"/>
  <c r="K79" i="17" s="1"/>
  <c r="I78" i="17"/>
  <c r="J78" i="17" s="1"/>
  <c r="K78" i="17" s="1"/>
  <c r="I77" i="17"/>
  <c r="J77" i="17" s="1"/>
  <c r="K77" i="17" s="1"/>
  <c r="I76" i="17"/>
  <c r="J76" i="17" s="1"/>
  <c r="K76" i="17" s="1"/>
  <c r="J75" i="17"/>
  <c r="K75" i="17" s="1"/>
  <c r="I75" i="17"/>
  <c r="I74" i="17"/>
  <c r="J74" i="17" s="1"/>
  <c r="K74" i="17" s="1"/>
  <c r="I73" i="17"/>
  <c r="J73" i="17" s="1"/>
  <c r="K73" i="17" s="1"/>
  <c r="I72" i="17"/>
  <c r="J72" i="17" s="1"/>
  <c r="K72" i="17" s="1"/>
  <c r="I71" i="17"/>
  <c r="J71" i="17" s="1"/>
  <c r="K71" i="17" s="1"/>
  <c r="I70" i="17"/>
  <c r="J70" i="17" s="1"/>
  <c r="K70" i="17" s="1"/>
  <c r="J69" i="17"/>
  <c r="K69" i="17" s="1"/>
  <c r="I69" i="17"/>
  <c r="I68" i="17"/>
  <c r="J68" i="17" s="1"/>
  <c r="K68" i="17" s="1"/>
  <c r="I67" i="17"/>
  <c r="J67" i="17" s="1"/>
  <c r="K67" i="17" s="1"/>
  <c r="I66" i="17"/>
  <c r="J66" i="17" s="1"/>
  <c r="K66" i="17" s="1"/>
  <c r="I65" i="17"/>
  <c r="J65" i="17" s="1"/>
  <c r="K65" i="17" s="1"/>
  <c r="I64" i="17"/>
  <c r="J64" i="17" s="1"/>
  <c r="K64" i="17" s="1"/>
  <c r="I63" i="17"/>
  <c r="J63" i="17" s="1"/>
  <c r="K63" i="17" s="1"/>
  <c r="I62" i="17"/>
  <c r="J62" i="17" s="1"/>
  <c r="K62" i="17" s="1"/>
  <c r="I61" i="17"/>
  <c r="J61" i="17" s="1"/>
  <c r="G61" i="17"/>
  <c r="H60" i="17"/>
  <c r="I60" i="17" s="1"/>
  <c r="J60" i="17" s="1"/>
  <c r="K60" i="17" s="1"/>
  <c r="H59" i="17"/>
  <c r="I59" i="17" s="1"/>
  <c r="J59" i="17" s="1"/>
  <c r="K59" i="17" s="1"/>
  <c r="I58" i="17"/>
  <c r="J58" i="17" s="1"/>
  <c r="K58" i="17" s="1"/>
  <c r="I57" i="17"/>
  <c r="J57" i="17" s="1"/>
  <c r="K57" i="17" s="1"/>
  <c r="I56" i="17"/>
  <c r="J56" i="17" s="1"/>
  <c r="K56" i="17" s="1"/>
  <c r="I55" i="17"/>
  <c r="J55" i="17" s="1"/>
  <c r="K55" i="17" s="1"/>
  <c r="I54" i="17"/>
  <c r="J54" i="17" s="1"/>
  <c r="K54" i="17" s="1"/>
  <c r="I53" i="17"/>
  <c r="J53" i="17" s="1"/>
  <c r="K53" i="17" s="1"/>
  <c r="I52" i="17"/>
  <c r="J52" i="17" s="1"/>
  <c r="K52" i="17" s="1"/>
  <c r="I51" i="17"/>
  <c r="J51" i="17" s="1"/>
  <c r="K51" i="17" s="1"/>
  <c r="I50" i="17"/>
  <c r="J50" i="17" s="1"/>
  <c r="K50" i="17" s="1"/>
  <c r="I49" i="17"/>
  <c r="J49" i="17" s="1"/>
  <c r="K49" i="17" s="1"/>
  <c r="I48" i="17"/>
  <c r="J48" i="17" s="1"/>
  <c r="K48" i="17" s="1"/>
  <c r="I47" i="17"/>
  <c r="J47" i="17" s="1"/>
  <c r="K47" i="17" s="1"/>
  <c r="I46" i="17"/>
  <c r="J46" i="17" s="1"/>
  <c r="G46" i="17"/>
  <c r="I45" i="17"/>
  <c r="J45" i="17" s="1"/>
  <c r="G45" i="17"/>
  <c r="I44" i="17"/>
  <c r="J44" i="17" s="1"/>
  <c r="K44" i="17" s="1"/>
  <c r="I43" i="17"/>
  <c r="J43" i="17" s="1"/>
  <c r="K43" i="17" s="1"/>
  <c r="I42" i="17"/>
  <c r="J42" i="17" s="1"/>
  <c r="K42" i="17" s="1"/>
  <c r="I41" i="17"/>
  <c r="J41" i="17" s="1"/>
  <c r="K41" i="17" s="1"/>
  <c r="I40" i="17"/>
  <c r="J40" i="17" s="1"/>
  <c r="K40" i="17" s="1"/>
  <c r="I39" i="17"/>
  <c r="J39" i="17" s="1"/>
  <c r="K39" i="17" s="1"/>
  <c r="H38" i="17"/>
  <c r="I38" i="17" s="1"/>
  <c r="J38" i="17" s="1"/>
  <c r="K38" i="17" s="1"/>
  <c r="I37" i="17"/>
  <c r="J37" i="17" s="1"/>
  <c r="K37" i="17" s="1"/>
  <c r="I36" i="17"/>
  <c r="J36" i="17" s="1"/>
  <c r="K36" i="17" s="1"/>
  <c r="H35" i="17"/>
  <c r="I35" i="17" s="1"/>
  <c r="J35" i="17" s="1"/>
  <c r="K35" i="17" s="1"/>
  <c r="H34" i="17"/>
  <c r="I34" i="17" s="1"/>
  <c r="J34" i="17" s="1"/>
  <c r="K34" i="17" s="1"/>
  <c r="I33" i="17"/>
  <c r="J33" i="17" s="1"/>
  <c r="K33" i="17" s="1"/>
  <c r="I32" i="17"/>
  <c r="J32" i="17" s="1"/>
  <c r="K32" i="17" s="1"/>
  <c r="I31" i="17"/>
  <c r="J31" i="17" s="1"/>
  <c r="K31" i="17" s="1"/>
  <c r="I30" i="17"/>
  <c r="J30" i="17" s="1"/>
  <c r="K30" i="17" s="1"/>
  <c r="I29" i="17"/>
  <c r="J29" i="17" s="1"/>
  <c r="K29" i="17" s="1"/>
  <c r="I28" i="17"/>
  <c r="J28" i="17" s="1"/>
  <c r="K28" i="17" s="1"/>
  <c r="I27" i="17"/>
  <c r="J27" i="17" s="1"/>
  <c r="K27" i="17" s="1"/>
  <c r="I26" i="17"/>
  <c r="J26" i="17" s="1"/>
  <c r="K26" i="17" s="1"/>
  <c r="I25" i="17"/>
  <c r="J25" i="17" s="1"/>
  <c r="K25" i="17" s="1"/>
  <c r="I24" i="17"/>
  <c r="J24" i="17" s="1"/>
  <c r="K24" i="17" s="1"/>
  <c r="H23" i="17"/>
  <c r="I23" i="17" s="1"/>
  <c r="J23" i="17" s="1"/>
  <c r="K23" i="17" s="1"/>
  <c r="I22" i="17"/>
  <c r="J22" i="17" s="1"/>
  <c r="K22" i="17" s="1"/>
  <c r="I21" i="17"/>
  <c r="J21" i="17" s="1"/>
  <c r="K21" i="17" s="1"/>
  <c r="I20" i="17"/>
  <c r="J20" i="17" s="1"/>
  <c r="K20" i="17" s="1"/>
  <c r="I19" i="17"/>
  <c r="J19" i="17" s="1"/>
  <c r="K19" i="17" s="1"/>
  <c r="H18" i="17"/>
  <c r="I18" i="17" s="1"/>
  <c r="J18" i="17" s="1"/>
  <c r="K18" i="17" s="1"/>
  <c r="I17" i="17"/>
  <c r="J17" i="17" s="1"/>
  <c r="K17" i="17" s="1"/>
  <c r="H17" i="17"/>
  <c r="H16" i="17"/>
  <c r="I16" i="17" s="1"/>
  <c r="J16" i="17" s="1"/>
  <c r="K16" i="17" s="1"/>
  <c r="H15" i="17"/>
  <c r="I15" i="17" s="1"/>
  <c r="J15" i="17" s="1"/>
  <c r="K15" i="17" s="1"/>
  <c r="I14" i="17"/>
  <c r="J14" i="17" s="1"/>
  <c r="K14" i="17" s="1"/>
  <c r="H13" i="17"/>
  <c r="I13" i="17" s="1"/>
  <c r="J13" i="17" s="1"/>
  <c r="K13" i="17" s="1"/>
  <c r="I12" i="17"/>
  <c r="J12" i="17" s="1"/>
  <c r="K12" i="17" s="1"/>
  <c r="H11" i="17"/>
  <c r="I11" i="17" s="1"/>
  <c r="J11" i="17" s="1"/>
  <c r="K11" i="17" s="1"/>
  <c r="J10" i="17"/>
  <c r="K10" i="17" s="1"/>
  <c r="I10" i="17"/>
  <c r="I9" i="17"/>
  <c r="J9" i="17" s="1"/>
  <c r="K9" i="17" s="1"/>
  <c r="I8" i="17"/>
  <c r="J8" i="17" s="1"/>
  <c r="K8" i="17" s="1"/>
  <c r="I7" i="17"/>
  <c r="J7" i="17" s="1"/>
  <c r="G7" i="17"/>
  <c r="I6" i="17"/>
  <c r="J6" i="17" s="1"/>
  <c r="K6" i="17" s="1"/>
  <c r="I5" i="17"/>
  <c r="J5" i="17" s="1"/>
  <c r="K5" i="17" s="1"/>
  <c r="H4" i="17"/>
  <c r="I4" i="17" s="1"/>
  <c r="J4" i="17" s="1"/>
  <c r="K4" i="17" s="1"/>
  <c r="I3" i="17"/>
  <c r="J3" i="17" s="1"/>
  <c r="K3" i="17" s="1"/>
  <c r="I2" i="17"/>
  <c r="J2" i="17" s="1"/>
  <c r="K2" i="17" s="1"/>
  <c r="O167" i="23"/>
  <c r="I166" i="23"/>
  <c r="J166" i="23" s="1"/>
  <c r="K166" i="23" s="1"/>
  <c r="I165" i="23"/>
  <c r="J165" i="23" s="1"/>
  <c r="K165" i="23" s="1"/>
  <c r="H165" i="23"/>
  <c r="I164" i="23"/>
  <c r="J164" i="23" s="1"/>
  <c r="K164" i="23" s="1"/>
  <c r="I163" i="23"/>
  <c r="J163" i="23" s="1"/>
  <c r="K163" i="23" s="1"/>
  <c r="I162" i="23"/>
  <c r="J162" i="23" s="1"/>
  <c r="K162" i="23" s="1"/>
  <c r="I161" i="23"/>
  <c r="J161" i="23" s="1"/>
  <c r="G161" i="23"/>
  <c r="I160" i="23"/>
  <c r="J160" i="23" s="1"/>
  <c r="K160" i="23" s="1"/>
  <c r="I159" i="23"/>
  <c r="J159" i="23" s="1"/>
  <c r="K159" i="23" s="1"/>
  <c r="I158" i="23"/>
  <c r="J158" i="23" s="1"/>
  <c r="K158" i="23" s="1"/>
  <c r="I157" i="23"/>
  <c r="J157" i="23" s="1"/>
  <c r="K157" i="23" s="1"/>
  <c r="I156" i="23"/>
  <c r="J156" i="23" s="1"/>
  <c r="K156" i="23" s="1"/>
  <c r="I155" i="23"/>
  <c r="J155" i="23" s="1"/>
  <c r="K155" i="23" s="1"/>
  <c r="I154" i="23"/>
  <c r="J154" i="23" s="1"/>
  <c r="K154" i="23" s="1"/>
  <c r="H153" i="23"/>
  <c r="I153" i="23" s="1"/>
  <c r="J153" i="23" s="1"/>
  <c r="K153" i="23" s="1"/>
  <c r="I152" i="23"/>
  <c r="J152" i="23" s="1"/>
  <c r="K152" i="23" s="1"/>
  <c r="J151" i="23"/>
  <c r="K151" i="23" s="1"/>
  <c r="I151" i="23"/>
  <c r="H150" i="23"/>
  <c r="I150" i="23" s="1"/>
  <c r="J150" i="23" s="1"/>
  <c r="K150" i="23" s="1"/>
  <c r="I149" i="23"/>
  <c r="J149" i="23" s="1"/>
  <c r="K149" i="23" s="1"/>
  <c r="H149" i="23"/>
  <c r="I148" i="23"/>
  <c r="J148" i="23" s="1"/>
  <c r="K148" i="23" s="1"/>
  <c r="H147" i="23"/>
  <c r="I147" i="23" s="1"/>
  <c r="J147" i="23" s="1"/>
  <c r="K147" i="23" s="1"/>
  <c r="I146" i="23"/>
  <c r="J146" i="23" s="1"/>
  <c r="K146" i="23" s="1"/>
  <c r="I145" i="23"/>
  <c r="J145" i="23" s="1"/>
  <c r="K145" i="23" s="1"/>
  <c r="I144" i="23"/>
  <c r="J144" i="23" s="1"/>
  <c r="K144" i="23" s="1"/>
  <c r="I143" i="23"/>
  <c r="J143" i="23" s="1"/>
  <c r="K143" i="23" s="1"/>
  <c r="I142" i="23"/>
  <c r="J142" i="23" s="1"/>
  <c r="K142" i="23" s="1"/>
  <c r="I141" i="23"/>
  <c r="J141" i="23" s="1"/>
  <c r="K141" i="23" s="1"/>
  <c r="I140" i="23"/>
  <c r="J140" i="23" s="1"/>
  <c r="K140" i="23" s="1"/>
  <c r="I139" i="23"/>
  <c r="J139" i="23" s="1"/>
  <c r="K139" i="23" s="1"/>
  <c r="I138" i="23"/>
  <c r="J138" i="23" s="1"/>
  <c r="K138" i="23" s="1"/>
  <c r="I137" i="23"/>
  <c r="J137" i="23" s="1"/>
  <c r="K137" i="23" s="1"/>
  <c r="I136" i="23"/>
  <c r="J136" i="23" s="1"/>
  <c r="K136" i="23" s="1"/>
  <c r="I135" i="23"/>
  <c r="J135" i="23" s="1"/>
  <c r="K135" i="23" s="1"/>
  <c r="I134" i="23"/>
  <c r="J134" i="23" s="1"/>
  <c r="K134" i="23" s="1"/>
  <c r="H134" i="23"/>
  <c r="I133" i="23"/>
  <c r="J133" i="23" s="1"/>
  <c r="K133" i="23" s="1"/>
  <c r="H132" i="23"/>
  <c r="I132" i="23" s="1"/>
  <c r="J132" i="23" s="1"/>
  <c r="K132" i="23" s="1"/>
  <c r="J131" i="23"/>
  <c r="K131" i="23" s="1"/>
  <c r="I131" i="23"/>
  <c r="H130" i="23"/>
  <c r="I130" i="23" s="1"/>
  <c r="J130" i="23" s="1"/>
  <c r="K130" i="23" s="1"/>
  <c r="I129" i="23"/>
  <c r="J129" i="23" s="1"/>
  <c r="K129" i="23" s="1"/>
  <c r="I128" i="23"/>
  <c r="J128" i="23" s="1"/>
  <c r="K128" i="23" s="1"/>
  <c r="I127" i="23"/>
  <c r="J127" i="23" s="1"/>
  <c r="K127" i="23" s="1"/>
  <c r="H126" i="23"/>
  <c r="I126" i="23" s="1"/>
  <c r="J126" i="23" s="1"/>
  <c r="K126" i="23" s="1"/>
  <c r="I125" i="23"/>
  <c r="J125" i="23" s="1"/>
  <c r="K125" i="23" s="1"/>
  <c r="I124" i="23"/>
  <c r="J124" i="23" s="1"/>
  <c r="K124" i="23" s="1"/>
  <c r="J123" i="23"/>
  <c r="K123" i="23" s="1"/>
  <c r="I123" i="23"/>
  <c r="I122" i="23"/>
  <c r="J122" i="23" s="1"/>
  <c r="K122" i="23" s="1"/>
  <c r="I121" i="23"/>
  <c r="J121" i="23" s="1"/>
  <c r="K121" i="23" s="1"/>
  <c r="J120" i="23"/>
  <c r="K120" i="23" s="1"/>
  <c r="I120" i="23"/>
  <c r="I119" i="23"/>
  <c r="J119" i="23" s="1"/>
  <c r="K119" i="23" s="1"/>
  <c r="J118" i="23"/>
  <c r="K118" i="23" s="1"/>
  <c r="I118" i="23"/>
  <c r="I117" i="23"/>
  <c r="J117" i="23" s="1"/>
  <c r="K117" i="23" s="1"/>
  <c r="H116" i="23"/>
  <c r="I116" i="23" s="1"/>
  <c r="J116" i="23" s="1"/>
  <c r="K116" i="23" s="1"/>
  <c r="I115" i="23"/>
  <c r="J115" i="23" s="1"/>
  <c r="K115" i="23" s="1"/>
  <c r="H115" i="23"/>
  <c r="I114" i="23"/>
  <c r="J114" i="23" s="1"/>
  <c r="K114" i="23" s="1"/>
  <c r="I113" i="23"/>
  <c r="J113" i="23" s="1"/>
  <c r="K113" i="23" s="1"/>
  <c r="H112" i="23"/>
  <c r="I112" i="23" s="1"/>
  <c r="J112" i="23" s="1"/>
  <c r="K112" i="23" s="1"/>
  <c r="H111" i="23"/>
  <c r="I111" i="23" s="1"/>
  <c r="J111" i="23" s="1"/>
  <c r="K111" i="23" s="1"/>
  <c r="I110" i="23"/>
  <c r="J110" i="23" s="1"/>
  <c r="K110" i="23" s="1"/>
  <c r="H109" i="23"/>
  <c r="I109" i="23" s="1"/>
  <c r="J109" i="23" s="1"/>
  <c r="K109" i="23" s="1"/>
  <c r="I108" i="23"/>
  <c r="J108" i="23" s="1"/>
  <c r="K108" i="23" s="1"/>
  <c r="I107" i="23"/>
  <c r="J107" i="23" s="1"/>
  <c r="K107" i="23" s="1"/>
  <c r="I106" i="23"/>
  <c r="J106" i="23" s="1"/>
  <c r="K106" i="23" s="1"/>
  <c r="I105" i="23"/>
  <c r="J105" i="23" s="1"/>
  <c r="K105" i="23" s="1"/>
  <c r="J104" i="23"/>
  <c r="K104" i="23" s="1"/>
  <c r="I104" i="23"/>
  <c r="H103" i="23"/>
  <c r="I103" i="23" s="1"/>
  <c r="J103" i="23" s="1"/>
  <c r="K103" i="23" s="1"/>
  <c r="H102" i="23"/>
  <c r="I102" i="23" s="1"/>
  <c r="J102" i="23" s="1"/>
  <c r="K102" i="23" s="1"/>
  <c r="H101" i="23"/>
  <c r="I101" i="23" s="1"/>
  <c r="J101" i="23" s="1"/>
  <c r="K101" i="23" s="1"/>
  <c r="H100" i="23"/>
  <c r="I100" i="23" s="1"/>
  <c r="J100" i="23" s="1"/>
  <c r="K100" i="23" s="1"/>
  <c r="H99" i="23"/>
  <c r="I99" i="23" s="1"/>
  <c r="J99" i="23" s="1"/>
  <c r="K99" i="23" s="1"/>
  <c r="I98" i="23"/>
  <c r="J98" i="23" s="1"/>
  <c r="K98" i="23" s="1"/>
  <c r="H97" i="23"/>
  <c r="I97" i="23" s="1"/>
  <c r="J97" i="23" s="1"/>
  <c r="K97" i="23" s="1"/>
  <c r="I96" i="23"/>
  <c r="J96" i="23" s="1"/>
  <c r="K96" i="23" s="1"/>
  <c r="H95" i="23"/>
  <c r="I95" i="23" s="1"/>
  <c r="J95" i="23" s="1"/>
  <c r="K95" i="23" s="1"/>
  <c r="I94" i="23"/>
  <c r="J94" i="23" s="1"/>
  <c r="K94" i="23" s="1"/>
  <c r="H94" i="23"/>
  <c r="I93" i="23"/>
  <c r="J93" i="23" s="1"/>
  <c r="K93" i="23" s="1"/>
  <c r="I92" i="23"/>
  <c r="G92" i="23"/>
  <c r="I91" i="23"/>
  <c r="G91" i="23"/>
  <c r="I90" i="23"/>
  <c r="G90" i="23"/>
  <c r="I89" i="23"/>
  <c r="G89" i="23"/>
  <c r="I88" i="23"/>
  <c r="G88" i="23"/>
  <c r="I87" i="23"/>
  <c r="G87" i="23"/>
  <c r="I86" i="23"/>
  <c r="K86" i="23" s="1"/>
  <c r="N86" i="23" s="1"/>
  <c r="H85" i="23"/>
  <c r="I85" i="23" s="1"/>
  <c r="J85" i="23" s="1"/>
  <c r="K85" i="23" s="1"/>
  <c r="I84" i="23"/>
  <c r="J84" i="23" s="1"/>
  <c r="K84" i="23" s="1"/>
  <c r="I83" i="23"/>
  <c r="J83" i="23" s="1"/>
  <c r="G83" i="23"/>
  <c r="D83" i="23"/>
  <c r="I82" i="23"/>
  <c r="J82" i="23" s="1"/>
  <c r="K82" i="23" s="1"/>
  <c r="I81" i="23"/>
  <c r="J81" i="23" s="1"/>
  <c r="K81" i="23" s="1"/>
  <c r="I80" i="23"/>
  <c r="J80" i="23" s="1"/>
  <c r="K80" i="23" s="1"/>
  <c r="I79" i="23"/>
  <c r="J79" i="23" s="1"/>
  <c r="K79" i="23" s="1"/>
  <c r="I78" i="23"/>
  <c r="J78" i="23" s="1"/>
  <c r="K78" i="23" s="1"/>
  <c r="I77" i="23"/>
  <c r="J77" i="23" s="1"/>
  <c r="K77" i="23" s="1"/>
  <c r="I76" i="23"/>
  <c r="J76" i="23" s="1"/>
  <c r="K76" i="23" s="1"/>
  <c r="I75" i="23"/>
  <c r="J75" i="23" s="1"/>
  <c r="K75" i="23" s="1"/>
  <c r="I74" i="23"/>
  <c r="J74" i="23" s="1"/>
  <c r="K74" i="23" s="1"/>
  <c r="I73" i="23"/>
  <c r="J73" i="23" s="1"/>
  <c r="K73" i="23" s="1"/>
  <c r="I72" i="23"/>
  <c r="J72" i="23" s="1"/>
  <c r="K72" i="23" s="1"/>
  <c r="I71" i="23"/>
  <c r="J71" i="23" s="1"/>
  <c r="K71" i="23" s="1"/>
  <c r="I70" i="23"/>
  <c r="J70" i="23" s="1"/>
  <c r="K70" i="23" s="1"/>
  <c r="I69" i="23"/>
  <c r="J69" i="23" s="1"/>
  <c r="K69" i="23" s="1"/>
  <c r="I68" i="23"/>
  <c r="J68" i="23" s="1"/>
  <c r="K68" i="23" s="1"/>
  <c r="I67" i="23"/>
  <c r="J67" i="23" s="1"/>
  <c r="K67" i="23" s="1"/>
  <c r="I66" i="23"/>
  <c r="J66" i="23" s="1"/>
  <c r="K66" i="23" s="1"/>
  <c r="I65" i="23"/>
  <c r="J65" i="23" s="1"/>
  <c r="K65" i="23" s="1"/>
  <c r="I64" i="23"/>
  <c r="J64" i="23" s="1"/>
  <c r="K64" i="23" s="1"/>
  <c r="I63" i="23"/>
  <c r="J63" i="23" s="1"/>
  <c r="K63" i="23" s="1"/>
  <c r="I62" i="23"/>
  <c r="J62" i="23" s="1"/>
  <c r="K62" i="23" s="1"/>
  <c r="I61" i="23"/>
  <c r="J61" i="23" s="1"/>
  <c r="G61" i="23"/>
  <c r="H60" i="23"/>
  <c r="I60" i="23" s="1"/>
  <c r="J60" i="23" s="1"/>
  <c r="K60" i="23" s="1"/>
  <c r="H59" i="23"/>
  <c r="I59" i="23" s="1"/>
  <c r="J59" i="23" s="1"/>
  <c r="K59" i="23" s="1"/>
  <c r="I58" i="23"/>
  <c r="J58" i="23" s="1"/>
  <c r="K58" i="23" s="1"/>
  <c r="I57" i="23"/>
  <c r="J57" i="23" s="1"/>
  <c r="K57" i="23" s="1"/>
  <c r="I56" i="23"/>
  <c r="J56" i="23" s="1"/>
  <c r="K56" i="23" s="1"/>
  <c r="J55" i="23"/>
  <c r="K55" i="23" s="1"/>
  <c r="I55" i="23"/>
  <c r="I54" i="23"/>
  <c r="J54" i="23" s="1"/>
  <c r="K54" i="23" s="1"/>
  <c r="I53" i="23"/>
  <c r="J53" i="23" s="1"/>
  <c r="K53" i="23" s="1"/>
  <c r="I52" i="23"/>
  <c r="J52" i="23" s="1"/>
  <c r="K52" i="23" s="1"/>
  <c r="I51" i="23"/>
  <c r="J51" i="23" s="1"/>
  <c r="K51" i="23" s="1"/>
  <c r="I50" i="23"/>
  <c r="J50" i="23" s="1"/>
  <c r="K50" i="23" s="1"/>
  <c r="I49" i="23"/>
  <c r="J49" i="23" s="1"/>
  <c r="K49" i="23" s="1"/>
  <c r="I48" i="23"/>
  <c r="J48" i="23" s="1"/>
  <c r="K48" i="23" s="1"/>
  <c r="I47" i="23"/>
  <c r="J47" i="23" s="1"/>
  <c r="K47" i="23" s="1"/>
  <c r="I46" i="23"/>
  <c r="J46" i="23" s="1"/>
  <c r="G46" i="23"/>
  <c r="J45" i="23"/>
  <c r="I45" i="23"/>
  <c r="G45" i="23"/>
  <c r="K45" i="23" s="1"/>
  <c r="I44" i="23"/>
  <c r="J44" i="23" s="1"/>
  <c r="K44" i="23" s="1"/>
  <c r="I43" i="23"/>
  <c r="J43" i="23" s="1"/>
  <c r="K43" i="23" s="1"/>
  <c r="I42" i="23"/>
  <c r="J42" i="23" s="1"/>
  <c r="K42" i="23" s="1"/>
  <c r="I41" i="23"/>
  <c r="J41" i="23" s="1"/>
  <c r="K41" i="23" s="1"/>
  <c r="I40" i="23"/>
  <c r="J40" i="23" s="1"/>
  <c r="K40" i="23" s="1"/>
  <c r="J39" i="23"/>
  <c r="K39" i="23" s="1"/>
  <c r="I39" i="23"/>
  <c r="H38" i="23"/>
  <c r="I38" i="23" s="1"/>
  <c r="J38" i="23" s="1"/>
  <c r="K38" i="23" s="1"/>
  <c r="I37" i="23"/>
  <c r="J37" i="23" s="1"/>
  <c r="K37" i="23" s="1"/>
  <c r="I36" i="23"/>
  <c r="J36" i="23" s="1"/>
  <c r="K36" i="23" s="1"/>
  <c r="H35" i="23"/>
  <c r="I35" i="23" s="1"/>
  <c r="J35" i="23" s="1"/>
  <c r="K35" i="23" s="1"/>
  <c r="H34" i="23"/>
  <c r="I34" i="23" s="1"/>
  <c r="J34" i="23" s="1"/>
  <c r="K34" i="23" s="1"/>
  <c r="I33" i="23"/>
  <c r="J33" i="23" s="1"/>
  <c r="K33" i="23" s="1"/>
  <c r="I32" i="23"/>
  <c r="J32" i="23" s="1"/>
  <c r="K32" i="23" s="1"/>
  <c r="I31" i="23"/>
  <c r="J31" i="23" s="1"/>
  <c r="K31" i="23" s="1"/>
  <c r="I30" i="23"/>
  <c r="J30" i="23" s="1"/>
  <c r="K30" i="23" s="1"/>
  <c r="I29" i="23"/>
  <c r="J29" i="23" s="1"/>
  <c r="K29" i="23" s="1"/>
  <c r="I28" i="23"/>
  <c r="J28" i="23" s="1"/>
  <c r="K28" i="23" s="1"/>
  <c r="I27" i="23"/>
  <c r="J27" i="23" s="1"/>
  <c r="K27" i="23" s="1"/>
  <c r="I26" i="23"/>
  <c r="J26" i="23" s="1"/>
  <c r="K26" i="23" s="1"/>
  <c r="I25" i="23"/>
  <c r="J25" i="23" s="1"/>
  <c r="K25" i="23" s="1"/>
  <c r="I24" i="23"/>
  <c r="J24" i="23" s="1"/>
  <c r="K24" i="23" s="1"/>
  <c r="H23" i="23"/>
  <c r="I23" i="23" s="1"/>
  <c r="J23" i="23" s="1"/>
  <c r="K23" i="23" s="1"/>
  <c r="I22" i="23"/>
  <c r="J22" i="23" s="1"/>
  <c r="K22" i="23" s="1"/>
  <c r="I21" i="23"/>
  <c r="J21" i="23" s="1"/>
  <c r="K21" i="23" s="1"/>
  <c r="I20" i="23"/>
  <c r="J20" i="23" s="1"/>
  <c r="K20" i="23" s="1"/>
  <c r="I19" i="23"/>
  <c r="J19" i="23" s="1"/>
  <c r="K19" i="23" s="1"/>
  <c r="H18" i="23"/>
  <c r="I18" i="23" s="1"/>
  <c r="J18" i="23" s="1"/>
  <c r="K18" i="23" s="1"/>
  <c r="I17" i="23"/>
  <c r="J17" i="23" s="1"/>
  <c r="K17" i="23" s="1"/>
  <c r="H17" i="23"/>
  <c r="H16" i="23"/>
  <c r="I16" i="23" s="1"/>
  <c r="J16" i="23" s="1"/>
  <c r="K16" i="23" s="1"/>
  <c r="H15" i="23"/>
  <c r="I15" i="23" s="1"/>
  <c r="J15" i="23" s="1"/>
  <c r="K15" i="23" s="1"/>
  <c r="I14" i="23"/>
  <c r="J14" i="23" s="1"/>
  <c r="K14" i="23" s="1"/>
  <c r="H13" i="23"/>
  <c r="I13" i="23" s="1"/>
  <c r="J13" i="23" s="1"/>
  <c r="K13" i="23" s="1"/>
  <c r="I12" i="23"/>
  <c r="J12" i="23" s="1"/>
  <c r="K12" i="23" s="1"/>
  <c r="H11" i="23"/>
  <c r="I11" i="23" s="1"/>
  <c r="J11" i="23" s="1"/>
  <c r="K11" i="23" s="1"/>
  <c r="I10" i="23"/>
  <c r="J10" i="23" s="1"/>
  <c r="K10" i="23" s="1"/>
  <c r="I9" i="23"/>
  <c r="J9" i="23" s="1"/>
  <c r="K9" i="23" s="1"/>
  <c r="I8" i="23"/>
  <c r="J8" i="23" s="1"/>
  <c r="K8" i="23" s="1"/>
  <c r="I7" i="23"/>
  <c r="J7" i="23" s="1"/>
  <c r="G7" i="23"/>
  <c r="I6" i="23"/>
  <c r="J6" i="23" s="1"/>
  <c r="K6" i="23" s="1"/>
  <c r="I5" i="23"/>
  <c r="J5" i="23" s="1"/>
  <c r="K5" i="23" s="1"/>
  <c r="H4" i="23"/>
  <c r="I4" i="23" s="1"/>
  <c r="J4" i="23" s="1"/>
  <c r="K4" i="23" s="1"/>
  <c r="I3" i="23"/>
  <c r="J3" i="23" s="1"/>
  <c r="K3" i="23" s="1"/>
  <c r="I2" i="23"/>
  <c r="J2" i="23" s="1"/>
  <c r="K2" i="23" s="1"/>
  <c r="O167" i="24"/>
  <c r="I166" i="24"/>
  <c r="J166" i="24" s="1"/>
  <c r="K166" i="24" s="1"/>
  <c r="H165" i="24"/>
  <c r="I165" i="24" s="1"/>
  <c r="J165" i="24" s="1"/>
  <c r="K165" i="24" s="1"/>
  <c r="I164" i="24"/>
  <c r="J164" i="24" s="1"/>
  <c r="K164" i="24" s="1"/>
  <c r="I163" i="24"/>
  <c r="J163" i="24" s="1"/>
  <c r="K163" i="24" s="1"/>
  <c r="I162" i="24"/>
  <c r="J162" i="24" s="1"/>
  <c r="K162" i="24" s="1"/>
  <c r="I161" i="24"/>
  <c r="J161" i="24" s="1"/>
  <c r="G161" i="24"/>
  <c r="I160" i="24"/>
  <c r="J160" i="24" s="1"/>
  <c r="K160" i="24" s="1"/>
  <c r="I159" i="24"/>
  <c r="J159" i="24" s="1"/>
  <c r="K159" i="24" s="1"/>
  <c r="I158" i="24"/>
  <c r="J158" i="24" s="1"/>
  <c r="K158" i="24" s="1"/>
  <c r="I157" i="24"/>
  <c r="J157" i="24" s="1"/>
  <c r="K157" i="24" s="1"/>
  <c r="I156" i="24"/>
  <c r="J156" i="24" s="1"/>
  <c r="K156" i="24" s="1"/>
  <c r="I155" i="24"/>
  <c r="J155" i="24" s="1"/>
  <c r="K155" i="24" s="1"/>
  <c r="I154" i="24"/>
  <c r="J154" i="24" s="1"/>
  <c r="K154" i="24" s="1"/>
  <c r="H153" i="24"/>
  <c r="I153" i="24" s="1"/>
  <c r="J153" i="24" s="1"/>
  <c r="K153" i="24" s="1"/>
  <c r="I152" i="24"/>
  <c r="J152" i="24" s="1"/>
  <c r="K152" i="24" s="1"/>
  <c r="I151" i="24"/>
  <c r="J151" i="24" s="1"/>
  <c r="K151" i="24" s="1"/>
  <c r="H150" i="24"/>
  <c r="I150" i="24" s="1"/>
  <c r="J150" i="24" s="1"/>
  <c r="K150" i="24" s="1"/>
  <c r="I149" i="24"/>
  <c r="J149" i="24" s="1"/>
  <c r="K149" i="24" s="1"/>
  <c r="H149" i="24"/>
  <c r="I148" i="24"/>
  <c r="J148" i="24" s="1"/>
  <c r="K148" i="24" s="1"/>
  <c r="H147" i="24"/>
  <c r="I147" i="24" s="1"/>
  <c r="J147" i="24" s="1"/>
  <c r="K147" i="24" s="1"/>
  <c r="I146" i="24"/>
  <c r="J146" i="24" s="1"/>
  <c r="K146" i="24" s="1"/>
  <c r="I145" i="24"/>
  <c r="J145" i="24" s="1"/>
  <c r="K145" i="24" s="1"/>
  <c r="I144" i="24"/>
  <c r="J144" i="24" s="1"/>
  <c r="K144" i="24" s="1"/>
  <c r="I143" i="24"/>
  <c r="J143" i="24" s="1"/>
  <c r="K143" i="24" s="1"/>
  <c r="I142" i="24"/>
  <c r="J142" i="24" s="1"/>
  <c r="K142" i="24" s="1"/>
  <c r="I141" i="24"/>
  <c r="J141" i="24" s="1"/>
  <c r="K141" i="24" s="1"/>
  <c r="I140" i="24"/>
  <c r="J140" i="24" s="1"/>
  <c r="K140" i="24" s="1"/>
  <c r="I139" i="24"/>
  <c r="J139" i="24" s="1"/>
  <c r="K139" i="24" s="1"/>
  <c r="I138" i="24"/>
  <c r="J138" i="24" s="1"/>
  <c r="K138" i="24" s="1"/>
  <c r="I137" i="24"/>
  <c r="J137" i="24" s="1"/>
  <c r="K137" i="24" s="1"/>
  <c r="I136" i="24"/>
  <c r="J136" i="24" s="1"/>
  <c r="K136" i="24" s="1"/>
  <c r="I135" i="24"/>
  <c r="J135" i="24" s="1"/>
  <c r="K135" i="24" s="1"/>
  <c r="I134" i="24"/>
  <c r="J134" i="24" s="1"/>
  <c r="K134" i="24" s="1"/>
  <c r="H134" i="24"/>
  <c r="I133" i="24"/>
  <c r="J133" i="24" s="1"/>
  <c r="K133" i="24" s="1"/>
  <c r="H132" i="24"/>
  <c r="I132" i="24" s="1"/>
  <c r="J132" i="24" s="1"/>
  <c r="K132" i="24" s="1"/>
  <c r="I131" i="24"/>
  <c r="J131" i="24" s="1"/>
  <c r="K131" i="24" s="1"/>
  <c r="H130" i="24"/>
  <c r="I130" i="24" s="1"/>
  <c r="J130" i="24" s="1"/>
  <c r="K130" i="24" s="1"/>
  <c r="I129" i="24"/>
  <c r="J129" i="24" s="1"/>
  <c r="K129" i="24" s="1"/>
  <c r="I128" i="24"/>
  <c r="J128" i="24" s="1"/>
  <c r="K128" i="24" s="1"/>
  <c r="I127" i="24"/>
  <c r="J127" i="24" s="1"/>
  <c r="K127" i="24" s="1"/>
  <c r="H126" i="24"/>
  <c r="I126" i="24" s="1"/>
  <c r="J126" i="24" s="1"/>
  <c r="K126" i="24" s="1"/>
  <c r="I125" i="24"/>
  <c r="J125" i="24" s="1"/>
  <c r="K125" i="24" s="1"/>
  <c r="I124" i="24"/>
  <c r="J124" i="24" s="1"/>
  <c r="K124" i="24" s="1"/>
  <c r="I123" i="24"/>
  <c r="J123" i="24" s="1"/>
  <c r="K123" i="24" s="1"/>
  <c r="I122" i="24"/>
  <c r="J122" i="24" s="1"/>
  <c r="K122" i="24" s="1"/>
  <c r="J121" i="24"/>
  <c r="K121" i="24" s="1"/>
  <c r="I121" i="24"/>
  <c r="I120" i="24"/>
  <c r="J120" i="24" s="1"/>
  <c r="K120" i="24" s="1"/>
  <c r="I119" i="24"/>
  <c r="J119" i="24" s="1"/>
  <c r="K119" i="24" s="1"/>
  <c r="I118" i="24"/>
  <c r="J118" i="24" s="1"/>
  <c r="K118" i="24" s="1"/>
  <c r="I117" i="24"/>
  <c r="J117" i="24" s="1"/>
  <c r="K117" i="24" s="1"/>
  <c r="H116" i="24"/>
  <c r="I116" i="24" s="1"/>
  <c r="J116" i="24" s="1"/>
  <c r="K116" i="24" s="1"/>
  <c r="H115" i="24"/>
  <c r="I115" i="24" s="1"/>
  <c r="J115" i="24" s="1"/>
  <c r="K115" i="24" s="1"/>
  <c r="I114" i="24"/>
  <c r="J114" i="24" s="1"/>
  <c r="K114" i="24" s="1"/>
  <c r="I113" i="24"/>
  <c r="J113" i="24" s="1"/>
  <c r="K113" i="24" s="1"/>
  <c r="H112" i="24"/>
  <c r="I112" i="24" s="1"/>
  <c r="J112" i="24" s="1"/>
  <c r="K112" i="24" s="1"/>
  <c r="H111" i="24"/>
  <c r="I111" i="24" s="1"/>
  <c r="J111" i="24" s="1"/>
  <c r="K111" i="24" s="1"/>
  <c r="I110" i="24"/>
  <c r="J110" i="24" s="1"/>
  <c r="K110" i="24" s="1"/>
  <c r="H109" i="24"/>
  <c r="I109" i="24" s="1"/>
  <c r="J109" i="24" s="1"/>
  <c r="K109" i="24" s="1"/>
  <c r="I108" i="24"/>
  <c r="J108" i="24" s="1"/>
  <c r="K108" i="24" s="1"/>
  <c r="I107" i="24"/>
  <c r="J107" i="24" s="1"/>
  <c r="K107" i="24" s="1"/>
  <c r="I106" i="24"/>
  <c r="J106" i="24" s="1"/>
  <c r="K106" i="24" s="1"/>
  <c r="I105" i="24"/>
  <c r="J105" i="24" s="1"/>
  <c r="K105" i="24" s="1"/>
  <c r="I104" i="24"/>
  <c r="J104" i="24" s="1"/>
  <c r="K104" i="24" s="1"/>
  <c r="I103" i="24"/>
  <c r="J103" i="24" s="1"/>
  <c r="K103" i="24" s="1"/>
  <c r="H103" i="24"/>
  <c r="H102" i="24"/>
  <c r="I102" i="24" s="1"/>
  <c r="J102" i="24" s="1"/>
  <c r="K102" i="24" s="1"/>
  <c r="H101" i="24"/>
  <c r="I101" i="24" s="1"/>
  <c r="J101" i="24" s="1"/>
  <c r="K101" i="24" s="1"/>
  <c r="H100" i="24"/>
  <c r="I100" i="24" s="1"/>
  <c r="J100" i="24" s="1"/>
  <c r="K100" i="24" s="1"/>
  <c r="H99" i="24"/>
  <c r="I99" i="24" s="1"/>
  <c r="J99" i="24" s="1"/>
  <c r="K99" i="24" s="1"/>
  <c r="I98" i="24"/>
  <c r="J98" i="24" s="1"/>
  <c r="K98" i="24" s="1"/>
  <c r="H97" i="24"/>
  <c r="I97" i="24" s="1"/>
  <c r="J97" i="24" s="1"/>
  <c r="K97" i="24" s="1"/>
  <c r="I96" i="24"/>
  <c r="J96" i="24" s="1"/>
  <c r="K96" i="24" s="1"/>
  <c r="H95" i="24"/>
  <c r="I95" i="24" s="1"/>
  <c r="J95" i="24" s="1"/>
  <c r="K95" i="24" s="1"/>
  <c r="H94" i="24"/>
  <c r="I94" i="24" s="1"/>
  <c r="J94" i="24" s="1"/>
  <c r="K94" i="24" s="1"/>
  <c r="I93" i="24"/>
  <c r="J93" i="24" s="1"/>
  <c r="K93" i="24" s="1"/>
  <c r="I92" i="24"/>
  <c r="G92" i="24"/>
  <c r="I91" i="24"/>
  <c r="G91" i="24"/>
  <c r="I90" i="24"/>
  <c r="K90" i="24" s="1"/>
  <c r="G90" i="24"/>
  <c r="I89" i="24"/>
  <c r="K89" i="24" s="1"/>
  <c r="G89" i="24"/>
  <c r="I88" i="24"/>
  <c r="G88" i="24"/>
  <c r="I87" i="24"/>
  <c r="G87" i="24"/>
  <c r="I86" i="24"/>
  <c r="K86" i="24" s="1"/>
  <c r="H85" i="24"/>
  <c r="I85" i="24" s="1"/>
  <c r="J85" i="24" s="1"/>
  <c r="K85" i="24" s="1"/>
  <c r="I84" i="24"/>
  <c r="J84" i="24" s="1"/>
  <c r="K84" i="24" s="1"/>
  <c r="I83" i="24"/>
  <c r="J83" i="24" s="1"/>
  <c r="G83" i="24"/>
  <c r="D83" i="24"/>
  <c r="I82" i="24"/>
  <c r="J82" i="24" s="1"/>
  <c r="K82" i="24" s="1"/>
  <c r="I81" i="24"/>
  <c r="J81" i="24" s="1"/>
  <c r="K81" i="24" s="1"/>
  <c r="I80" i="24"/>
  <c r="J80" i="24" s="1"/>
  <c r="K80" i="24" s="1"/>
  <c r="I79" i="24"/>
  <c r="J79" i="24" s="1"/>
  <c r="K79" i="24" s="1"/>
  <c r="I78" i="24"/>
  <c r="J78" i="24" s="1"/>
  <c r="K78" i="24" s="1"/>
  <c r="I77" i="24"/>
  <c r="J77" i="24" s="1"/>
  <c r="K77" i="24" s="1"/>
  <c r="I76" i="24"/>
  <c r="J76" i="24" s="1"/>
  <c r="K76" i="24" s="1"/>
  <c r="I75" i="24"/>
  <c r="J75" i="24" s="1"/>
  <c r="K75" i="24" s="1"/>
  <c r="I74" i="24"/>
  <c r="J74" i="24" s="1"/>
  <c r="K74" i="24" s="1"/>
  <c r="I73" i="24"/>
  <c r="J73" i="24" s="1"/>
  <c r="K73" i="24" s="1"/>
  <c r="I72" i="24"/>
  <c r="J72" i="24" s="1"/>
  <c r="K72" i="24" s="1"/>
  <c r="I71" i="24"/>
  <c r="J71" i="24" s="1"/>
  <c r="K71" i="24" s="1"/>
  <c r="I70" i="24"/>
  <c r="J70" i="24" s="1"/>
  <c r="K70" i="24" s="1"/>
  <c r="I69" i="24"/>
  <c r="J69" i="24" s="1"/>
  <c r="K69" i="24" s="1"/>
  <c r="I68" i="24"/>
  <c r="J68" i="24" s="1"/>
  <c r="K68" i="24" s="1"/>
  <c r="I67" i="24"/>
  <c r="J67" i="24" s="1"/>
  <c r="K67" i="24" s="1"/>
  <c r="I66" i="24"/>
  <c r="J66" i="24" s="1"/>
  <c r="K66" i="24" s="1"/>
  <c r="I65" i="24"/>
  <c r="J65" i="24" s="1"/>
  <c r="K65" i="24" s="1"/>
  <c r="I64" i="24"/>
  <c r="J64" i="24" s="1"/>
  <c r="K64" i="24" s="1"/>
  <c r="I63" i="24"/>
  <c r="J63" i="24" s="1"/>
  <c r="K63" i="24" s="1"/>
  <c r="I62" i="24"/>
  <c r="J62" i="24" s="1"/>
  <c r="K62" i="24" s="1"/>
  <c r="I61" i="24"/>
  <c r="J61" i="24" s="1"/>
  <c r="G61" i="24"/>
  <c r="H60" i="24"/>
  <c r="I60" i="24" s="1"/>
  <c r="J60" i="24" s="1"/>
  <c r="K60" i="24" s="1"/>
  <c r="H59" i="24"/>
  <c r="I59" i="24" s="1"/>
  <c r="J59" i="24" s="1"/>
  <c r="K59" i="24" s="1"/>
  <c r="I58" i="24"/>
  <c r="J58" i="24" s="1"/>
  <c r="K58" i="24" s="1"/>
  <c r="I57" i="24"/>
  <c r="J57" i="24" s="1"/>
  <c r="K57" i="24" s="1"/>
  <c r="N57" i="24" s="1"/>
  <c r="I56" i="24"/>
  <c r="J56" i="24" s="1"/>
  <c r="K56" i="24" s="1"/>
  <c r="I55" i="24"/>
  <c r="J55" i="24" s="1"/>
  <c r="K55" i="24" s="1"/>
  <c r="I54" i="24"/>
  <c r="J54" i="24" s="1"/>
  <c r="K54" i="24" s="1"/>
  <c r="I53" i="24"/>
  <c r="J53" i="24" s="1"/>
  <c r="K53" i="24" s="1"/>
  <c r="I52" i="24"/>
  <c r="J52" i="24" s="1"/>
  <c r="K52" i="24" s="1"/>
  <c r="I51" i="24"/>
  <c r="J51" i="24" s="1"/>
  <c r="K51" i="24" s="1"/>
  <c r="I50" i="24"/>
  <c r="J50" i="24" s="1"/>
  <c r="K50" i="24" s="1"/>
  <c r="I49" i="24"/>
  <c r="J49" i="24" s="1"/>
  <c r="K49" i="24" s="1"/>
  <c r="I48" i="24"/>
  <c r="J48" i="24" s="1"/>
  <c r="K48" i="24" s="1"/>
  <c r="I47" i="24"/>
  <c r="J47" i="24" s="1"/>
  <c r="K47" i="24" s="1"/>
  <c r="J46" i="24"/>
  <c r="I46" i="24"/>
  <c r="G46" i="24"/>
  <c r="I45" i="24"/>
  <c r="J45" i="24" s="1"/>
  <c r="G45" i="24"/>
  <c r="I44" i="24"/>
  <c r="J44" i="24" s="1"/>
  <c r="K44" i="24" s="1"/>
  <c r="I43" i="24"/>
  <c r="J43" i="24" s="1"/>
  <c r="K43" i="24" s="1"/>
  <c r="I42" i="24"/>
  <c r="J42" i="24" s="1"/>
  <c r="K42" i="24" s="1"/>
  <c r="I41" i="24"/>
  <c r="J41" i="24" s="1"/>
  <c r="K41" i="24" s="1"/>
  <c r="N41" i="24" s="1"/>
  <c r="I40" i="24"/>
  <c r="J40" i="24" s="1"/>
  <c r="K40" i="24" s="1"/>
  <c r="I39" i="24"/>
  <c r="J39" i="24" s="1"/>
  <c r="K39" i="24" s="1"/>
  <c r="H38" i="24"/>
  <c r="I38" i="24" s="1"/>
  <c r="J38" i="24" s="1"/>
  <c r="K38" i="24" s="1"/>
  <c r="I37" i="24"/>
  <c r="J37" i="24" s="1"/>
  <c r="K37" i="24" s="1"/>
  <c r="I36" i="24"/>
  <c r="J36" i="24" s="1"/>
  <c r="K36" i="24" s="1"/>
  <c r="H35" i="24"/>
  <c r="I35" i="24" s="1"/>
  <c r="J35" i="24" s="1"/>
  <c r="K35" i="24" s="1"/>
  <c r="H34" i="24"/>
  <c r="I34" i="24" s="1"/>
  <c r="J34" i="24" s="1"/>
  <c r="K34" i="24" s="1"/>
  <c r="I33" i="24"/>
  <c r="J33" i="24" s="1"/>
  <c r="K33" i="24" s="1"/>
  <c r="I32" i="24"/>
  <c r="J32" i="24" s="1"/>
  <c r="K32" i="24" s="1"/>
  <c r="I31" i="24"/>
  <c r="J31" i="24" s="1"/>
  <c r="K31" i="24" s="1"/>
  <c r="I30" i="24"/>
  <c r="J30" i="24" s="1"/>
  <c r="K30" i="24" s="1"/>
  <c r="N30" i="24" s="1"/>
  <c r="I29" i="24"/>
  <c r="J29" i="24" s="1"/>
  <c r="K29" i="24" s="1"/>
  <c r="I28" i="24"/>
  <c r="J28" i="24" s="1"/>
  <c r="K28" i="24" s="1"/>
  <c r="I27" i="24"/>
  <c r="J27" i="24" s="1"/>
  <c r="K27" i="24" s="1"/>
  <c r="I26" i="24"/>
  <c r="J26" i="24" s="1"/>
  <c r="K26" i="24" s="1"/>
  <c r="I25" i="24"/>
  <c r="J25" i="24" s="1"/>
  <c r="K25" i="24" s="1"/>
  <c r="I24" i="24"/>
  <c r="J24" i="24" s="1"/>
  <c r="K24" i="24" s="1"/>
  <c r="H23" i="24"/>
  <c r="I23" i="24" s="1"/>
  <c r="J23" i="24" s="1"/>
  <c r="K23" i="24" s="1"/>
  <c r="I22" i="24"/>
  <c r="J22" i="24" s="1"/>
  <c r="K22" i="24" s="1"/>
  <c r="I21" i="24"/>
  <c r="J21" i="24" s="1"/>
  <c r="K21" i="24" s="1"/>
  <c r="N21" i="24" s="1"/>
  <c r="I20" i="24"/>
  <c r="J20" i="24" s="1"/>
  <c r="K20" i="24" s="1"/>
  <c r="I19" i="24"/>
  <c r="J19" i="24" s="1"/>
  <c r="K19" i="24" s="1"/>
  <c r="H18" i="24"/>
  <c r="I18" i="24" s="1"/>
  <c r="J18" i="24" s="1"/>
  <c r="K18" i="24" s="1"/>
  <c r="H17" i="24"/>
  <c r="I17" i="24" s="1"/>
  <c r="J17" i="24" s="1"/>
  <c r="K17" i="24" s="1"/>
  <c r="H16" i="24"/>
  <c r="I16" i="24" s="1"/>
  <c r="J16" i="24" s="1"/>
  <c r="K16" i="24" s="1"/>
  <c r="H15" i="24"/>
  <c r="I15" i="24" s="1"/>
  <c r="J15" i="24" s="1"/>
  <c r="K15" i="24" s="1"/>
  <c r="I14" i="24"/>
  <c r="J14" i="24" s="1"/>
  <c r="K14" i="24" s="1"/>
  <c r="H13" i="24"/>
  <c r="I13" i="24" s="1"/>
  <c r="J13" i="24" s="1"/>
  <c r="K13" i="24" s="1"/>
  <c r="I12" i="24"/>
  <c r="J12" i="24" s="1"/>
  <c r="K12" i="24" s="1"/>
  <c r="H11" i="24"/>
  <c r="I11" i="24" s="1"/>
  <c r="J11" i="24" s="1"/>
  <c r="K11" i="24" s="1"/>
  <c r="I10" i="24"/>
  <c r="J10" i="24" s="1"/>
  <c r="K10" i="24" s="1"/>
  <c r="I9" i="24"/>
  <c r="J9" i="24" s="1"/>
  <c r="K9" i="24" s="1"/>
  <c r="I8" i="24"/>
  <c r="J8" i="24" s="1"/>
  <c r="K8" i="24" s="1"/>
  <c r="I7" i="24"/>
  <c r="J7" i="24" s="1"/>
  <c r="G7" i="24"/>
  <c r="I6" i="24"/>
  <c r="J6" i="24" s="1"/>
  <c r="K6" i="24" s="1"/>
  <c r="I5" i="24"/>
  <c r="J5" i="24" s="1"/>
  <c r="K5" i="24" s="1"/>
  <c r="H4" i="24"/>
  <c r="I4" i="24" s="1"/>
  <c r="J4" i="24" s="1"/>
  <c r="K4" i="24" s="1"/>
  <c r="I3" i="24"/>
  <c r="J3" i="24" s="1"/>
  <c r="K3" i="24" s="1"/>
  <c r="I2" i="24"/>
  <c r="J2" i="24" s="1"/>
  <c r="K2" i="24" s="1"/>
  <c r="O167" i="25"/>
  <c r="I166" i="25"/>
  <c r="J166" i="25" s="1"/>
  <c r="K166" i="25" s="1"/>
  <c r="H165" i="25"/>
  <c r="I165" i="25" s="1"/>
  <c r="J165" i="25" s="1"/>
  <c r="K165" i="25" s="1"/>
  <c r="I164" i="25"/>
  <c r="J164" i="25" s="1"/>
  <c r="K164" i="25" s="1"/>
  <c r="I163" i="25"/>
  <c r="J163" i="25" s="1"/>
  <c r="K163" i="25" s="1"/>
  <c r="I162" i="25"/>
  <c r="J162" i="25" s="1"/>
  <c r="K162" i="25" s="1"/>
  <c r="I161" i="25"/>
  <c r="J161" i="25" s="1"/>
  <c r="G161" i="25"/>
  <c r="I160" i="25"/>
  <c r="J160" i="25" s="1"/>
  <c r="K160" i="25" s="1"/>
  <c r="I159" i="25"/>
  <c r="J159" i="25" s="1"/>
  <c r="K159" i="25" s="1"/>
  <c r="I158" i="25"/>
  <c r="J158" i="25" s="1"/>
  <c r="K158" i="25" s="1"/>
  <c r="I157" i="25"/>
  <c r="J157" i="25" s="1"/>
  <c r="K157" i="25" s="1"/>
  <c r="I156" i="25"/>
  <c r="J156" i="25" s="1"/>
  <c r="K156" i="25" s="1"/>
  <c r="I155" i="25"/>
  <c r="J155" i="25" s="1"/>
  <c r="K155" i="25" s="1"/>
  <c r="I154" i="25"/>
  <c r="J154" i="25" s="1"/>
  <c r="K154" i="25" s="1"/>
  <c r="H153" i="25"/>
  <c r="I153" i="25" s="1"/>
  <c r="J153" i="25" s="1"/>
  <c r="K153" i="25" s="1"/>
  <c r="I152" i="25"/>
  <c r="J152" i="25" s="1"/>
  <c r="K152" i="25" s="1"/>
  <c r="I151" i="25"/>
  <c r="J151" i="25" s="1"/>
  <c r="K151" i="25" s="1"/>
  <c r="H150" i="25"/>
  <c r="I150" i="25" s="1"/>
  <c r="J150" i="25" s="1"/>
  <c r="K150" i="25" s="1"/>
  <c r="H149" i="25"/>
  <c r="I149" i="25" s="1"/>
  <c r="J149" i="25" s="1"/>
  <c r="K149" i="25" s="1"/>
  <c r="I148" i="25"/>
  <c r="J148" i="25" s="1"/>
  <c r="K148" i="25" s="1"/>
  <c r="I147" i="25"/>
  <c r="J147" i="25" s="1"/>
  <c r="K147" i="25" s="1"/>
  <c r="H147" i="25"/>
  <c r="I146" i="25"/>
  <c r="J146" i="25" s="1"/>
  <c r="K146" i="25" s="1"/>
  <c r="I145" i="25"/>
  <c r="J145" i="25" s="1"/>
  <c r="K145" i="25" s="1"/>
  <c r="I144" i="25"/>
  <c r="J144" i="25" s="1"/>
  <c r="K144" i="25" s="1"/>
  <c r="I143" i="25"/>
  <c r="J143" i="25" s="1"/>
  <c r="K143" i="25" s="1"/>
  <c r="I142" i="25"/>
  <c r="J142" i="25" s="1"/>
  <c r="K142" i="25" s="1"/>
  <c r="I141" i="25"/>
  <c r="J141" i="25" s="1"/>
  <c r="K141" i="25" s="1"/>
  <c r="I140" i="25"/>
  <c r="J140" i="25" s="1"/>
  <c r="K140" i="25" s="1"/>
  <c r="I139" i="25"/>
  <c r="J139" i="25" s="1"/>
  <c r="K139" i="25" s="1"/>
  <c r="I138" i="25"/>
  <c r="J138" i="25" s="1"/>
  <c r="K138" i="25" s="1"/>
  <c r="I137" i="25"/>
  <c r="J137" i="25" s="1"/>
  <c r="K137" i="25" s="1"/>
  <c r="I136" i="25"/>
  <c r="J136" i="25" s="1"/>
  <c r="K136" i="25" s="1"/>
  <c r="I135" i="25"/>
  <c r="J135" i="25" s="1"/>
  <c r="K135" i="25" s="1"/>
  <c r="H134" i="25"/>
  <c r="I134" i="25" s="1"/>
  <c r="J134" i="25" s="1"/>
  <c r="K134" i="25" s="1"/>
  <c r="I133" i="25"/>
  <c r="J133" i="25" s="1"/>
  <c r="K133" i="25" s="1"/>
  <c r="H132" i="25"/>
  <c r="I132" i="25" s="1"/>
  <c r="J132" i="25" s="1"/>
  <c r="K132" i="25" s="1"/>
  <c r="I131" i="25"/>
  <c r="J131" i="25" s="1"/>
  <c r="K131" i="25" s="1"/>
  <c r="H130" i="25"/>
  <c r="I130" i="25" s="1"/>
  <c r="J130" i="25" s="1"/>
  <c r="K130" i="25" s="1"/>
  <c r="I129" i="25"/>
  <c r="J129" i="25" s="1"/>
  <c r="K129" i="25" s="1"/>
  <c r="I128" i="25"/>
  <c r="J128" i="25" s="1"/>
  <c r="K128" i="25" s="1"/>
  <c r="I127" i="25"/>
  <c r="J127" i="25" s="1"/>
  <c r="K127" i="25" s="1"/>
  <c r="H126" i="25"/>
  <c r="I126" i="25" s="1"/>
  <c r="J126" i="25" s="1"/>
  <c r="K126" i="25" s="1"/>
  <c r="I125" i="25"/>
  <c r="J125" i="25" s="1"/>
  <c r="K125" i="25" s="1"/>
  <c r="I124" i="25"/>
  <c r="J124" i="25" s="1"/>
  <c r="K124" i="25" s="1"/>
  <c r="J123" i="25"/>
  <c r="K123" i="25" s="1"/>
  <c r="I123" i="25"/>
  <c r="I122" i="25"/>
  <c r="J122" i="25" s="1"/>
  <c r="K122" i="25" s="1"/>
  <c r="I121" i="25"/>
  <c r="J121" i="25" s="1"/>
  <c r="K121" i="25" s="1"/>
  <c r="I120" i="25"/>
  <c r="J120" i="25" s="1"/>
  <c r="K120" i="25" s="1"/>
  <c r="I119" i="25"/>
  <c r="J119" i="25" s="1"/>
  <c r="K119" i="25" s="1"/>
  <c r="I118" i="25"/>
  <c r="J118" i="25" s="1"/>
  <c r="K118" i="25" s="1"/>
  <c r="I117" i="25"/>
  <c r="J117" i="25" s="1"/>
  <c r="K117" i="25" s="1"/>
  <c r="H116" i="25"/>
  <c r="I116" i="25" s="1"/>
  <c r="J116" i="25" s="1"/>
  <c r="K116" i="25" s="1"/>
  <c r="H115" i="25"/>
  <c r="I115" i="25" s="1"/>
  <c r="J115" i="25" s="1"/>
  <c r="K115" i="25" s="1"/>
  <c r="I114" i="25"/>
  <c r="J114" i="25" s="1"/>
  <c r="K114" i="25" s="1"/>
  <c r="I113" i="25"/>
  <c r="J113" i="25" s="1"/>
  <c r="K113" i="25" s="1"/>
  <c r="N113" i="25" s="1"/>
  <c r="I112" i="25"/>
  <c r="J112" i="25" s="1"/>
  <c r="K112" i="25" s="1"/>
  <c r="H112" i="25"/>
  <c r="H111" i="25"/>
  <c r="I111" i="25" s="1"/>
  <c r="J111" i="25" s="1"/>
  <c r="K111" i="25" s="1"/>
  <c r="I110" i="25"/>
  <c r="J110" i="25" s="1"/>
  <c r="K110" i="25" s="1"/>
  <c r="H109" i="25"/>
  <c r="I109" i="25" s="1"/>
  <c r="J109" i="25" s="1"/>
  <c r="K109" i="25" s="1"/>
  <c r="I108" i="25"/>
  <c r="J108" i="25" s="1"/>
  <c r="K108" i="25" s="1"/>
  <c r="I107" i="25"/>
  <c r="J107" i="25" s="1"/>
  <c r="K107" i="25" s="1"/>
  <c r="I106" i="25"/>
  <c r="J106" i="25" s="1"/>
  <c r="K106" i="25" s="1"/>
  <c r="I105" i="25"/>
  <c r="J105" i="25" s="1"/>
  <c r="K105" i="25" s="1"/>
  <c r="I104" i="25"/>
  <c r="J104" i="25" s="1"/>
  <c r="K104" i="25" s="1"/>
  <c r="H103" i="25"/>
  <c r="I103" i="25" s="1"/>
  <c r="J103" i="25" s="1"/>
  <c r="K103" i="25" s="1"/>
  <c r="H102" i="25"/>
  <c r="I102" i="25" s="1"/>
  <c r="J102" i="25" s="1"/>
  <c r="K102" i="25" s="1"/>
  <c r="H101" i="25"/>
  <c r="I101" i="25" s="1"/>
  <c r="J101" i="25" s="1"/>
  <c r="K101" i="25" s="1"/>
  <c r="I100" i="25"/>
  <c r="J100" i="25" s="1"/>
  <c r="K100" i="25" s="1"/>
  <c r="H100" i="25"/>
  <c r="H99" i="25"/>
  <c r="I99" i="25" s="1"/>
  <c r="J99" i="25" s="1"/>
  <c r="K99" i="25" s="1"/>
  <c r="I98" i="25"/>
  <c r="J98" i="25" s="1"/>
  <c r="K98" i="25" s="1"/>
  <c r="H97" i="25"/>
  <c r="I97" i="25" s="1"/>
  <c r="J97" i="25" s="1"/>
  <c r="K97" i="25" s="1"/>
  <c r="I96" i="25"/>
  <c r="J96" i="25" s="1"/>
  <c r="K96" i="25" s="1"/>
  <c r="H95" i="25"/>
  <c r="I95" i="25" s="1"/>
  <c r="J95" i="25" s="1"/>
  <c r="K95" i="25" s="1"/>
  <c r="H94" i="25"/>
  <c r="I94" i="25" s="1"/>
  <c r="J94" i="25" s="1"/>
  <c r="K94" i="25" s="1"/>
  <c r="I93" i="25"/>
  <c r="J93" i="25" s="1"/>
  <c r="K93" i="25" s="1"/>
  <c r="I92" i="25"/>
  <c r="G92" i="25"/>
  <c r="K92" i="25" s="1"/>
  <c r="M92" i="25" s="1"/>
  <c r="I91" i="25"/>
  <c r="G91" i="25"/>
  <c r="I90" i="25"/>
  <c r="K90" i="25" s="1"/>
  <c r="M90" i="25" s="1"/>
  <c r="G90" i="25"/>
  <c r="I89" i="25"/>
  <c r="G89" i="25"/>
  <c r="I88" i="25"/>
  <c r="K88" i="25" s="1"/>
  <c r="G88" i="25"/>
  <c r="I87" i="25"/>
  <c r="G87" i="25"/>
  <c r="I86" i="25"/>
  <c r="K86" i="25" s="1"/>
  <c r="H85" i="25"/>
  <c r="I85" i="25" s="1"/>
  <c r="J85" i="25" s="1"/>
  <c r="K85" i="25" s="1"/>
  <c r="I84" i="25"/>
  <c r="J84" i="25" s="1"/>
  <c r="K84" i="25" s="1"/>
  <c r="I83" i="25"/>
  <c r="J83" i="25" s="1"/>
  <c r="G83" i="25"/>
  <c r="D83" i="25"/>
  <c r="I82" i="25"/>
  <c r="J82" i="25" s="1"/>
  <c r="K82" i="25" s="1"/>
  <c r="I81" i="25"/>
  <c r="J81" i="25" s="1"/>
  <c r="K81" i="25" s="1"/>
  <c r="I80" i="25"/>
  <c r="J80" i="25" s="1"/>
  <c r="K80" i="25" s="1"/>
  <c r="I79" i="25"/>
  <c r="J79" i="25" s="1"/>
  <c r="K79" i="25" s="1"/>
  <c r="I78" i="25"/>
  <c r="J78" i="25" s="1"/>
  <c r="K78" i="25" s="1"/>
  <c r="I77" i="25"/>
  <c r="J77" i="25" s="1"/>
  <c r="K77" i="25" s="1"/>
  <c r="I76" i="25"/>
  <c r="J76" i="25" s="1"/>
  <c r="K76" i="25" s="1"/>
  <c r="I75" i="25"/>
  <c r="J75" i="25" s="1"/>
  <c r="K75" i="25" s="1"/>
  <c r="I74" i="25"/>
  <c r="J74" i="25" s="1"/>
  <c r="K74" i="25" s="1"/>
  <c r="I73" i="25"/>
  <c r="J73" i="25" s="1"/>
  <c r="K73" i="25" s="1"/>
  <c r="I72" i="25"/>
  <c r="J72" i="25" s="1"/>
  <c r="K72" i="25" s="1"/>
  <c r="I71" i="25"/>
  <c r="J71" i="25" s="1"/>
  <c r="K71" i="25" s="1"/>
  <c r="I70" i="25"/>
  <c r="J70" i="25" s="1"/>
  <c r="K70" i="25" s="1"/>
  <c r="I69" i="25"/>
  <c r="J69" i="25" s="1"/>
  <c r="K69" i="25" s="1"/>
  <c r="I68" i="25"/>
  <c r="J68" i="25" s="1"/>
  <c r="K68" i="25" s="1"/>
  <c r="I67" i="25"/>
  <c r="J67" i="25" s="1"/>
  <c r="K67" i="25" s="1"/>
  <c r="I66" i="25"/>
  <c r="J66" i="25" s="1"/>
  <c r="K66" i="25" s="1"/>
  <c r="I65" i="25"/>
  <c r="J65" i="25" s="1"/>
  <c r="K65" i="25" s="1"/>
  <c r="I64" i="25"/>
  <c r="J64" i="25" s="1"/>
  <c r="K64" i="25" s="1"/>
  <c r="I63" i="25"/>
  <c r="J63" i="25" s="1"/>
  <c r="K63" i="25" s="1"/>
  <c r="I62" i="25"/>
  <c r="J62" i="25" s="1"/>
  <c r="K62" i="25" s="1"/>
  <c r="I61" i="25"/>
  <c r="J61" i="25" s="1"/>
  <c r="G61" i="25"/>
  <c r="H60" i="25"/>
  <c r="I60" i="25" s="1"/>
  <c r="J60" i="25" s="1"/>
  <c r="K60" i="25" s="1"/>
  <c r="H59" i="25"/>
  <c r="I59" i="25" s="1"/>
  <c r="J59" i="25" s="1"/>
  <c r="K59" i="25" s="1"/>
  <c r="I58" i="25"/>
  <c r="J58" i="25" s="1"/>
  <c r="K58" i="25" s="1"/>
  <c r="I57" i="25"/>
  <c r="J57" i="25" s="1"/>
  <c r="K57" i="25" s="1"/>
  <c r="I56" i="25"/>
  <c r="J56" i="25" s="1"/>
  <c r="K56" i="25" s="1"/>
  <c r="I55" i="25"/>
  <c r="J55" i="25" s="1"/>
  <c r="K55" i="25" s="1"/>
  <c r="J54" i="25"/>
  <c r="K54" i="25" s="1"/>
  <c r="I54" i="25"/>
  <c r="I53" i="25"/>
  <c r="J53" i="25" s="1"/>
  <c r="K53" i="25" s="1"/>
  <c r="I52" i="25"/>
  <c r="J52" i="25" s="1"/>
  <c r="K52" i="25" s="1"/>
  <c r="N52" i="25" s="1"/>
  <c r="I51" i="25"/>
  <c r="J51" i="25" s="1"/>
  <c r="K51" i="25" s="1"/>
  <c r="I50" i="25"/>
  <c r="J50" i="25" s="1"/>
  <c r="K50" i="25" s="1"/>
  <c r="I49" i="25"/>
  <c r="J49" i="25" s="1"/>
  <c r="K49" i="25" s="1"/>
  <c r="I48" i="25"/>
  <c r="J48" i="25" s="1"/>
  <c r="K48" i="25" s="1"/>
  <c r="M48" i="25" s="1"/>
  <c r="I47" i="25"/>
  <c r="J47" i="25" s="1"/>
  <c r="K47" i="25" s="1"/>
  <c r="I46" i="25"/>
  <c r="J46" i="25" s="1"/>
  <c r="G46" i="25"/>
  <c r="I45" i="25"/>
  <c r="J45" i="25" s="1"/>
  <c r="G45" i="25"/>
  <c r="I44" i="25"/>
  <c r="J44" i="25" s="1"/>
  <c r="K44" i="25" s="1"/>
  <c r="I43" i="25"/>
  <c r="J43" i="25" s="1"/>
  <c r="K43" i="25" s="1"/>
  <c r="I42" i="25"/>
  <c r="J42" i="25" s="1"/>
  <c r="K42" i="25" s="1"/>
  <c r="I41" i="25"/>
  <c r="J41" i="25" s="1"/>
  <c r="K41" i="25" s="1"/>
  <c r="I40" i="25"/>
  <c r="J40" i="25" s="1"/>
  <c r="K40" i="25" s="1"/>
  <c r="I39" i="25"/>
  <c r="J39" i="25" s="1"/>
  <c r="K39" i="25" s="1"/>
  <c r="H38" i="25"/>
  <c r="I38" i="25" s="1"/>
  <c r="J38" i="25" s="1"/>
  <c r="K38" i="25" s="1"/>
  <c r="I37" i="25"/>
  <c r="J37" i="25" s="1"/>
  <c r="K37" i="25" s="1"/>
  <c r="I36" i="25"/>
  <c r="J36" i="25" s="1"/>
  <c r="K36" i="25" s="1"/>
  <c r="H35" i="25"/>
  <c r="I35" i="25" s="1"/>
  <c r="J35" i="25" s="1"/>
  <c r="K35" i="25" s="1"/>
  <c r="H34" i="25"/>
  <c r="I34" i="25" s="1"/>
  <c r="J34" i="25" s="1"/>
  <c r="K34" i="25" s="1"/>
  <c r="I33" i="25"/>
  <c r="J33" i="25" s="1"/>
  <c r="K33" i="25" s="1"/>
  <c r="I32" i="25"/>
  <c r="J32" i="25" s="1"/>
  <c r="K32" i="25" s="1"/>
  <c r="I31" i="25"/>
  <c r="J31" i="25" s="1"/>
  <c r="K31" i="25" s="1"/>
  <c r="I30" i="25"/>
  <c r="J30" i="25" s="1"/>
  <c r="K30" i="25" s="1"/>
  <c r="I29" i="25"/>
  <c r="J29" i="25" s="1"/>
  <c r="K29" i="25" s="1"/>
  <c r="I28" i="25"/>
  <c r="J28" i="25" s="1"/>
  <c r="K28" i="25" s="1"/>
  <c r="I27" i="25"/>
  <c r="J27" i="25" s="1"/>
  <c r="K27" i="25" s="1"/>
  <c r="I26" i="25"/>
  <c r="J26" i="25" s="1"/>
  <c r="K26" i="25" s="1"/>
  <c r="I25" i="25"/>
  <c r="J25" i="25" s="1"/>
  <c r="K25" i="25" s="1"/>
  <c r="I24" i="25"/>
  <c r="J24" i="25" s="1"/>
  <c r="K24" i="25" s="1"/>
  <c r="I23" i="25"/>
  <c r="J23" i="25" s="1"/>
  <c r="K23" i="25" s="1"/>
  <c r="H23" i="25"/>
  <c r="I22" i="25"/>
  <c r="J22" i="25" s="1"/>
  <c r="K22" i="25" s="1"/>
  <c r="I21" i="25"/>
  <c r="J21" i="25" s="1"/>
  <c r="K21" i="25" s="1"/>
  <c r="I20" i="25"/>
  <c r="J20" i="25" s="1"/>
  <c r="K20" i="25" s="1"/>
  <c r="I19" i="25"/>
  <c r="J19" i="25" s="1"/>
  <c r="K19" i="25" s="1"/>
  <c r="H18" i="25"/>
  <c r="I18" i="25" s="1"/>
  <c r="J18" i="25" s="1"/>
  <c r="K18" i="25" s="1"/>
  <c r="H17" i="25"/>
  <c r="I17" i="25" s="1"/>
  <c r="J17" i="25" s="1"/>
  <c r="K17" i="25" s="1"/>
  <c r="H16" i="25"/>
  <c r="I16" i="25" s="1"/>
  <c r="J16" i="25" s="1"/>
  <c r="K16" i="25" s="1"/>
  <c r="I15" i="25"/>
  <c r="J15" i="25" s="1"/>
  <c r="K15" i="25" s="1"/>
  <c r="H15" i="25"/>
  <c r="I14" i="25"/>
  <c r="J14" i="25" s="1"/>
  <c r="K14" i="25" s="1"/>
  <c r="H13" i="25"/>
  <c r="I13" i="25" s="1"/>
  <c r="J13" i="25" s="1"/>
  <c r="K13" i="25" s="1"/>
  <c r="I12" i="25"/>
  <c r="J12" i="25" s="1"/>
  <c r="K12" i="25" s="1"/>
  <c r="H11" i="25"/>
  <c r="I11" i="25" s="1"/>
  <c r="J11" i="25" s="1"/>
  <c r="K11" i="25" s="1"/>
  <c r="J10" i="25"/>
  <c r="K10" i="25" s="1"/>
  <c r="N10" i="25" s="1"/>
  <c r="I10" i="25"/>
  <c r="I9" i="25"/>
  <c r="J9" i="25" s="1"/>
  <c r="K9" i="25" s="1"/>
  <c r="I8" i="25"/>
  <c r="J8" i="25" s="1"/>
  <c r="K8" i="25" s="1"/>
  <c r="I7" i="25"/>
  <c r="J7" i="25" s="1"/>
  <c r="K7" i="25" s="1"/>
  <c r="G7" i="25"/>
  <c r="I6" i="25"/>
  <c r="J6" i="25" s="1"/>
  <c r="K6" i="25" s="1"/>
  <c r="I5" i="25"/>
  <c r="J5" i="25" s="1"/>
  <c r="K5" i="25" s="1"/>
  <c r="H4" i="25"/>
  <c r="I4" i="25" s="1"/>
  <c r="J4" i="25" s="1"/>
  <c r="K4" i="25" s="1"/>
  <c r="I3" i="25"/>
  <c r="J3" i="25" s="1"/>
  <c r="K3" i="25" s="1"/>
  <c r="I2" i="25"/>
  <c r="J2" i="25" s="1"/>
  <c r="K2" i="25" s="1"/>
  <c r="O167" i="32"/>
  <c r="I166" i="32"/>
  <c r="J166" i="32" s="1"/>
  <c r="K166" i="32" s="1"/>
  <c r="H165" i="32"/>
  <c r="I165" i="32" s="1"/>
  <c r="J165" i="32" s="1"/>
  <c r="K165" i="32" s="1"/>
  <c r="I164" i="32"/>
  <c r="J164" i="32" s="1"/>
  <c r="K164" i="32" s="1"/>
  <c r="I163" i="32"/>
  <c r="J163" i="32" s="1"/>
  <c r="K163" i="32" s="1"/>
  <c r="N163" i="32" s="1"/>
  <c r="I162" i="32"/>
  <c r="J162" i="32" s="1"/>
  <c r="K162" i="32" s="1"/>
  <c r="I161" i="32"/>
  <c r="J161" i="32" s="1"/>
  <c r="G161" i="32"/>
  <c r="I160" i="32"/>
  <c r="J160" i="32" s="1"/>
  <c r="K160" i="32" s="1"/>
  <c r="I159" i="32"/>
  <c r="J159" i="32" s="1"/>
  <c r="K159" i="32" s="1"/>
  <c r="I158" i="32"/>
  <c r="J158" i="32" s="1"/>
  <c r="K158" i="32" s="1"/>
  <c r="I157" i="32"/>
  <c r="J157" i="32" s="1"/>
  <c r="K157" i="32" s="1"/>
  <c r="I156" i="32"/>
  <c r="J156" i="32" s="1"/>
  <c r="K156" i="32" s="1"/>
  <c r="N156" i="32" s="1"/>
  <c r="I155" i="32"/>
  <c r="J155" i="32" s="1"/>
  <c r="K155" i="32" s="1"/>
  <c r="I154" i="32"/>
  <c r="J154" i="32" s="1"/>
  <c r="K154" i="32" s="1"/>
  <c r="H153" i="32"/>
  <c r="I153" i="32" s="1"/>
  <c r="J153" i="32" s="1"/>
  <c r="K153" i="32" s="1"/>
  <c r="I152" i="32"/>
  <c r="J152" i="32" s="1"/>
  <c r="K152" i="32" s="1"/>
  <c r="I151" i="32"/>
  <c r="J151" i="32" s="1"/>
  <c r="K151" i="32" s="1"/>
  <c r="H150" i="32"/>
  <c r="I150" i="32" s="1"/>
  <c r="J150" i="32" s="1"/>
  <c r="K150" i="32" s="1"/>
  <c r="H149" i="32"/>
  <c r="I149" i="32" s="1"/>
  <c r="J149" i="32" s="1"/>
  <c r="K149" i="32" s="1"/>
  <c r="I148" i="32"/>
  <c r="J148" i="32" s="1"/>
  <c r="K148" i="32" s="1"/>
  <c r="I147" i="32"/>
  <c r="J147" i="32" s="1"/>
  <c r="K147" i="32" s="1"/>
  <c r="H147" i="32"/>
  <c r="I146" i="32"/>
  <c r="J146" i="32" s="1"/>
  <c r="K146" i="32" s="1"/>
  <c r="I145" i="32"/>
  <c r="J145" i="32" s="1"/>
  <c r="K145" i="32" s="1"/>
  <c r="M145" i="32" s="1"/>
  <c r="I144" i="32"/>
  <c r="J144" i="32" s="1"/>
  <c r="K144" i="32" s="1"/>
  <c r="I143" i="32"/>
  <c r="J143" i="32" s="1"/>
  <c r="K143" i="32" s="1"/>
  <c r="I142" i="32"/>
  <c r="J142" i="32" s="1"/>
  <c r="K142" i="32" s="1"/>
  <c r="I141" i="32"/>
  <c r="J141" i="32" s="1"/>
  <c r="K141" i="32" s="1"/>
  <c r="I140" i="32"/>
  <c r="J140" i="32" s="1"/>
  <c r="K140" i="32" s="1"/>
  <c r="J139" i="32"/>
  <c r="K139" i="32" s="1"/>
  <c r="I139" i="32"/>
  <c r="I138" i="32"/>
  <c r="J138" i="32" s="1"/>
  <c r="K138" i="32" s="1"/>
  <c r="N138" i="32" s="1"/>
  <c r="I137" i="32"/>
  <c r="J137" i="32" s="1"/>
  <c r="K137" i="32" s="1"/>
  <c r="I136" i="32"/>
  <c r="J136" i="32" s="1"/>
  <c r="K136" i="32" s="1"/>
  <c r="I135" i="32"/>
  <c r="J135" i="32" s="1"/>
  <c r="K135" i="32" s="1"/>
  <c r="H134" i="32"/>
  <c r="I134" i="32" s="1"/>
  <c r="J134" i="32" s="1"/>
  <c r="K134" i="32" s="1"/>
  <c r="I133" i="32"/>
  <c r="J133" i="32" s="1"/>
  <c r="K133" i="32" s="1"/>
  <c r="I132" i="32"/>
  <c r="J132" i="32" s="1"/>
  <c r="K132" i="32" s="1"/>
  <c r="H132" i="32"/>
  <c r="I131" i="32"/>
  <c r="J131" i="32" s="1"/>
  <c r="K131" i="32" s="1"/>
  <c r="H130" i="32"/>
  <c r="I130" i="32" s="1"/>
  <c r="J130" i="32" s="1"/>
  <c r="K130" i="32" s="1"/>
  <c r="I129" i="32"/>
  <c r="J129" i="32" s="1"/>
  <c r="K129" i="32" s="1"/>
  <c r="I128" i="32"/>
  <c r="J128" i="32" s="1"/>
  <c r="K128" i="32" s="1"/>
  <c r="I127" i="32"/>
  <c r="J127" i="32" s="1"/>
  <c r="K127" i="32" s="1"/>
  <c r="N127" i="32" s="1"/>
  <c r="H126" i="32"/>
  <c r="I126" i="32" s="1"/>
  <c r="J126" i="32" s="1"/>
  <c r="K126" i="32" s="1"/>
  <c r="I125" i="32"/>
  <c r="J125" i="32" s="1"/>
  <c r="K125" i="32" s="1"/>
  <c r="M125" i="32" s="1"/>
  <c r="I124" i="32"/>
  <c r="J124" i="32" s="1"/>
  <c r="K124" i="32" s="1"/>
  <c r="I123" i="32"/>
  <c r="J123" i="32" s="1"/>
  <c r="K123" i="32" s="1"/>
  <c r="I122" i="32"/>
  <c r="J122" i="32" s="1"/>
  <c r="K122" i="32" s="1"/>
  <c r="I121" i="32"/>
  <c r="J121" i="32" s="1"/>
  <c r="K121" i="32" s="1"/>
  <c r="J120" i="32"/>
  <c r="K120" i="32" s="1"/>
  <c r="N120" i="32" s="1"/>
  <c r="I120" i="32"/>
  <c r="I119" i="32"/>
  <c r="J119" i="32" s="1"/>
  <c r="K119" i="32" s="1"/>
  <c r="I118" i="32"/>
  <c r="J118" i="32" s="1"/>
  <c r="K118" i="32" s="1"/>
  <c r="I117" i="32"/>
  <c r="J117" i="32" s="1"/>
  <c r="K117" i="32" s="1"/>
  <c r="H116" i="32"/>
  <c r="I116" i="32" s="1"/>
  <c r="J116" i="32" s="1"/>
  <c r="K116" i="32" s="1"/>
  <c r="H115" i="32"/>
  <c r="I115" i="32" s="1"/>
  <c r="J115" i="32" s="1"/>
  <c r="K115" i="32" s="1"/>
  <c r="I114" i="32"/>
  <c r="J114" i="32" s="1"/>
  <c r="K114" i="32" s="1"/>
  <c r="I113" i="32"/>
  <c r="J113" i="32" s="1"/>
  <c r="K113" i="32" s="1"/>
  <c r="I112" i="32"/>
  <c r="J112" i="32" s="1"/>
  <c r="K112" i="32" s="1"/>
  <c r="H112" i="32"/>
  <c r="H111" i="32"/>
  <c r="I111" i="32" s="1"/>
  <c r="J111" i="32" s="1"/>
  <c r="K111" i="32" s="1"/>
  <c r="J110" i="32"/>
  <c r="K110" i="32" s="1"/>
  <c r="I110" i="32"/>
  <c r="H109" i="32"/>
  <c r="I109" i="32" s="1"/>
  <c r="J109" i="32" s="1"/>
  <c r="K109" i="32" s="1"/>
  <c r="I108" i="32"/>
  <c r="J108" i="32" s="1"/>
  <c r="K108" i="32" s="1"/>
  <c r="J107" i="32"/>
  <c r="K107" i="32" s="1"/>
  <c r="N107" i="32" s="1"/>
  <c r="I107" i="32"/>
  <c r="I106" i="32"/>
  <c r="J106" i="32" s="1"/>
  <c r="K106" i="32" s="1"/>
  <c r="I105" i="32"/>
  <c r="J105" i="32" s="1"/>
  <c r="K105" i="32" s="1"/>
  <c r="N105" i="32" s="1"/>
  <c r="I104" i="32"/>
  <c r="J104" i="32" s="1"/>
  <c r="K104" i="32" s="1"/>
  <c r="H103" i="32"/>
  <c r="I103" i="32" s="1"/>
  <c r="J103" i="32" s="1"/>
  <c r="K103" i="32" s="1"/>
  <c r="H102" i="32"/>
  <c r="I102" i="32" s="1"/>
  <c r="J102" i="32" s="1"/>
  <c r="K102" i="32" s="1"/>
  <c r="H101" i="32"/>
  <c r="I101" i="32" s="1"/>
  <c r="J101" i="32" s="1"/>
  <c r="K101" i="32" s="1"/>
  <c r="H100" i="32"/>
  <c r="I100" i="32" s="1"/>
  <c r="J100" i="32" s="1"/>
  <c r="K100" i="32" s="1"/>
  <c r="H99" i="32"/>
  <c r="I99" i="32" s="1"/>
  <c r="J99" i="32" s="1"/>
  <c r="K99" i="32" s="1"/>
  <c r="I98" i="32"/>
  <c r="J98" i="32" s="1"/>
  <c r="K98" i="32" s="1"/>
  <c r="H97" i="32"/>
  <c r="I97" i="32" s="1"/>
  <c r="J97" i="32" s="1"/>
  <c r="K97" i="32" s="1"/>
  <c r="I96" i="32"/>
  <c r="J96" i="32" s="1"/>
  <c r="K96" i="32" s="1"/>
  <c r="H95" i="32"/>
  <c r="I95" i="32" s="1"/>
  <c r="J95" i="32" s="1"/>
  <c r="K95" i="32" s="1"/>
  <c r="H94" i="32"/>
  <c r="I94" i="32" s="1"/>
  <c r="J94" i="32" s="1"/>
  <c r="K94" i="32" s="1"/>
  <c r="I93" i="32"/>
  <c r="J93" i="32" s="1"/>
  <c r="K93" i="32" s="1"/>
  <c r="I92" i="32"/>
  <c r="G92" i="32"/>
  <c r="K92" i="32" s="1"/>
  <c r="I91" i="32"/>
  <c r="G91" i="32"/>
  <c r="I90" i="32"/>
  <c r="G90" i="32"/>
  <c r="I89" i="32"/>
  <c r="G89" i="32"/>
  <c r="I88" i="32"/>
  <c r="G88" i="32"/>
  <c r="I87" i="32"/>
  <c r="G87" i="32"/>
  <c r="I86" i="32"/>
  <c r="K86" i="32" s="1"/>
  <c r="H85" i="32"/>
  <c r="I85" i="32" s="1"/>
  <c r="J85" i="32" s="1"/>
  <c r="K85" i="32" s="1"/>
  <c r="I84" i="32"/>
  <c r="J84" i="32" s="1"/>
  <c r="K84" i="32" s="1"/>
  <c r="I83" i="32"/>
  <c r="J83" i="32" s="1"/>
  <c r="G83" i="32"/>
  <c r="D83" i="32"/>
  <c r="I82" i="32"/>
  <c r="J82" i="32" s="1"/>
  <c r="K82" i="32" s="1"/>
  <c r="I81" i="32"/>
  <c r="J81" i="32" s="1"/>
  <c r="K81" i="32" s="1"/>
  <c r="I80" i="32"/>
  <c r="J80" i="32" s="1"/>
  <c r="K80" i="32" s="1"/>
  <c r="I79" i="32"/>
  <c r="J79" i="32" s="1"/>
  <c r="K79" i="32" s="1"/>
  <c r="I78" i="32"/>
  <c r="J78" i="32" s="1"/>
  <c r="K78" i="32" s="1"/>
  <c r="I77" i="32"/>
  <c r="J77" i="32" s="1"/>
  <c r="K77" i="32" s="1"/>
  <c r="I76" i="32"/>
  <c r="J76" i="32" s="1"/>
  <c r="K76" i="32" s="1"/>
  <c r="I75" i="32"/>
  <c r="J75" i="32" s="1"/>
  <c r="K75" i="32" s="1"/>
  <c r="I74" i="32"/>
  <c r="J74" i="32" s="1"/>
  <c r="K74" i="32" s="1"/>
  <c r="I73" i="32"/>
  <c r="J73" i="32" s="1"/>
  <c r="K73" i="32" s="1"/>
  <c r="I72" i="32"/>
  <c r="J72" i="32" s="1"/>
  <c r="K72" i="32" s="1"/>
  <c r="N72" i="32" s="1"/>
  <c r="I71" i="32"/>
  <c r="J71" i="32" s="1"/>
  <c r="K71" i="32" s="1"/>
  <c r="I70" i="32"/>
  <c r="J70" i="32" s="1"/>
  <c r="K70" i="32" s="1"/>
  <c r="I69" i="32"/>
  <c r="J69" i="32" s="1"/>
  <c r="K69" i="32" s="1"/>
  <c r="I68" i="32"/>
  <c r="J68" i="32" s="1"/>
  <c r="K68" i="32" s="1"/>
  <c r="I67" i="32"/>
  <c r="J67" i="32" s="1"/>
  <c r="K67" i="32" s="1"/>
  <c r="I66" i="32"/>
  <c r="J66" i="32" s="1"/>
  <c r="K66" i="32" s="1"/>
  <c r="I65" i="32"/>
  <c r="J65" i="32" s="1"/>
  <c r="K65" i="32" s="1"/>
  <c r="I64" i="32"/>
  <c r="J64" i="32" s="1"/>
  <c r="K64" i="32" s="1"/>
  <c r="I63" i="32"/>
  <c r="J63" i="32" s="1"/>
  <c r="K63" i="32" s="1"/>
  <c r="I62" i="32"/>
  <c r="J62" i="32" s="1"/>
  <c r="K62" i="32" s="1"/>
  <c r="I61" i="32"/>
  <c r="J61" i="32" s="1"/>
  <c r="G61" i="32"/>
  <c r="I60" i="32"/>
  <c r="J60" i="32" s="1"/>
  <c r="K60" i="32" s="1"/>
  <c r="H60" i="32"/>
  <c r="H59" i="32"/>
  <c r="I59" i="32" s="1"/>
  <c r="J59" i="32" s="1"/>
  <c r="K59" i="32" s="1"/>
  <c r="I58" i="32"/>
  <c r="J58" i="32" s="1"/>
  <c r="K58" i="32" s="1"/>
  <c r="I57" i="32"/>
  <c r="J57" i="32" s="1"/>
  <c r="K57" i="32" s="1"/>
  <c r="N57" i="32" s="1"/>
  <c r="I56" i="32"/>
  <c r="J56" i="32" s="1"/>
  <c r="K56" i="32" s="1"/>
  <c r="I55" i="32"/>
  <c r="J55" i="32" s="1"/>
  <c r="K55" i="32" s="1"/>
  <c r="I54" i="32"/>
  <c r="J54" i="32" s="1"/>
  <c r="K54" i="32" s="1"/>
  <c r="I53" i="32"/>
  <c r="J53" i="32" s="1"/>
  <c r="K53" i="32" s="1"/>
  <c r="I52" i="32"/>
  <c r="J52" i="32" s="1"/>
  <c r="K52" i="32" s="1"/>
  <c r="J51" i="32"/>
  <c r="K51" i="32" s="1"/>
  <c r="I51" i="32"/>
  <c r="I50" i="32"/>
  <c r="J50" i="32" s="1"/>
  <c r="K50" i="32" s="1"/>
  <c r="I49" i="32"/>
  <c r="J49" i="32" s="1"/>
  <c r="K49" i="32" s="1"/>
  <c r="I48" i="32"/>
  <c r="J48" i="32" s="1"/>
  <c r="K48" i="32" s="1"/>
  <c r="I47" i="32"/>
  <c r="J47" i="32" s="1"/>
  <c r="K47" i="32" s="1"/>
  <c r="I46" i="32"/>
  <c r="J46" i="32" s="1"/>
  <c r="K46" i="32" s="1"/>
  <c r="G46" i="32"/>
  <c r="I45" i="32"/>
  <c r="J45" i="32" s="1"/>
  <c r="G45" i="32"/>
  <c r="I44" i="32"/>
  <c r="J44" i="32" s="1"/>
  <c r="K44" i="32" s="1"/>
  <c r="I43" i="32"/>
  <c r="J43" i="32" s="1"/>
  <c r="K43" i="32" s="1"/>
  <c r="I42" i="32"/>
  <c r="J42" i="32" s="1"/>
  <c r="K42" i="32" s="1"/>
  <c r="J41" i="32"/>
  <c r="K41" i="32" s="1"/>
  <c r="N41" i="32" s="1"/>
  <c r="I41" i="32"/>
  <c r="I40" i="32"/>
  <c r="J40" i="32" s="1"/>
  <c r="K40" i="32" s="1"/>
  <c r="I39" i="32"/>
  <c r="J39" i="32" s="1"/>
  <c r="K39" i="32" s="1"/>
  <c r="M39" i="32" s="1"/>
  <c r="H38" i="32"/>
  <c r="I38" i="32" s="1"/>
  <c r="J38" i="32" s="1"/>
  <c r="K38" i="32" s="1"/>
  <c r="I37" i="32"/>
  <c r="J37" i="32" s="1"/>
  <c r="K37" i="32" s="1"/>
  <c r="N37" i="32" s="1"/>
  <c r="I36" i="32"/>
  <c r="J36" i="32" s="1"/>
  <c r="K36" i="32" s="1"/>
  <c r="H35" i="32"/>
  <c r="I35" i="32" s="1"/>
  <c r="J35" i="32" s="1"/>
  <c r="K35" i="32" s="1"/>
  <c r="H34" i="32"/>
  <c r="I34" i="32" s="1"/>
  <c r="J34" i="32" s="1"/>
  <c r="K34" i="32" s="1"/>
  <c r="I33" i="32"/>
  <c r="J33" i="32" s="1"/>
  <c r="K33" i="32" s="1"/>
  <c r="I32" i="32"/>
  <c r="J32" i="32" s="1"/>
  <c r="K32" i="32" s="1"/>
  <c r="I31" i="32"/>
  <c r="J31" i="32" s="1"/>
  <c r="K31" i="32" s="1"/>
  <c r="I30" i="32"/>
  <c r="J30" i="32" s="1"/>
  <c r="K30" i="32" s="1"/>
  <c r="N30" i="32" s="1"/>
  <c r="I29" i="32"/>
  <c r="J29" i="32" s="1"/>
  <c r="K29" i="32" s="1"/>
  <c r="I28" i="32"/>
  <c r="J28" i="32" s="1"/>
  <c r="K28" i="32" s="1"/>
  <c r="M28" i="32" s="1"/>
  <c r="I27" i="32"/>
  <c r="J27" i="32" s="1"/>
  <c r="K27" i="32" s="1"/>
  <c r="I26" i="32"/>
  <c r="J26" i="32" s="1"/>
  <c r="K26" i="32" s="1"/>
  <c r="I25" i="32"/>
  <c r="J25" i="32" s="1"/>
  <c r="K25" i="32" s="1"/>
  <c r="I24" i="32"/>
  <c r="J24" i="32" s="1"/>
  <c r="K24" i="32" s="1"/>
  <c r="H23" i="32"/>
  <c r="I23" i="32" s="1"/>
  <c r="J23" i="32" s="1"/>
  <c r="K23" i="32" s="1"/>
  <c r="I22" i="32"/>
  <c r="J22" i="32" s="1"/>
  <c r="K22" i="32" s="1"/>
  <c r="I21" i="32"/>
  <c r="J21" i="32" s="1"/>
  <c r="K21" i="32" s="1"/>
  <c r="N21" i="32" s="1"/>
  <c r="I20" i="32"/>
  <c r="J20" i="32" s="1"/>
  <c r="K20" i="32" s="1"/>
  <c r="I19" i="32"/>
  <c r="J19" i="32" s="1"/>
  <c r="K19" i="32" s="1"/>
  <c r="M19" i="32" s="1"/>
  <c r="H18" i="32"/>
  <c r="I18" i="32" s="1"/>
  <c r="J18" i="32" s="1"/>
  <c r="K18" i="32" s="1"/>
  <c r="H17" i="32"/>
  <c r="I17" i="32" s="1"/>
  <c r="J17" i="32" s="1"/>
  <c r="K17" i="32" s="1"/>
  <c r="H16" i="32"/>
  <c r="I16" i="32" s="1"/>
  <c r="J16" i="32" s="1"/>
  <c r="K16" i="32" s="1"/>
  <c r="H15" i="32"/>
  <c r="I15" i="32" s="1"/>
  <c r="J15" i="32" s="1"/>
  <c r="K15" i="32" s="1"/>
  <c r="I14" i="32"/>
  <c r="J14" i="32" s="1"/>
  <c r="K14" i="32" s="1"/>
  <c r="H13" i="32"/>
  <c r="I13" i="32" s="1"/>
  <c r="J13" i="32" s="1"/>
  <c r="K13" i="32" s="1"/>
  <c r="I12" i="32"/>
  <c r="J12" i="32" s="1"/>
  <c r="K12" i="32" s="1"/>
  <c r="H11" i="32"/>
  <c r="I11" i="32" s="1"/>
  <c r="J11" i="32" s="1"/>
  <c r="K11" i="32" s="1"/>
  <c r="I10" i="32"/>
  <c r="J10" i="32" s="1"/>
  <c r="K10" i="32" s="1"/>
  <c r="I9" i="32"/>
  <c r="J9" i="32" s="1"/>
  <c r="K9" i="32" s="1"/>
  <c r="I8" i="32"/>
  <c r="J8" i="32" s="1"/>
  <c r="K8" i="32" s="1"/>
  <c r="I7" i="32"/>
  <c r="J7" i="32" s="1"/>
  <c r="G7" i="32"/>
  <c r="N6" i="32"/>
  <c r="I6" i="32"/>
  <c r="J6" i="32" s="1"/>
  <c r="K6" i="32" s="1"/>
  <c r="M6" i="32" s="1"/>
  <c r="I5" i="32"/>
  <c r="J5" i="32" s="1"/>
  <c r="K5" i="32" s="1"/>
  <c r="H4" i="32"/>
  <c r="I4" i="32" s="1"/>
  <c r="J4" i="32" s="1"/>
  <c r="K4" i="32" s="1"/>
  <c r="M4" i="32" s="1"/>
  <c r="I3" i="32"/>
  <c r="J3" i="32" s="1"/>
  <c r="K3" i="32" s="1"/>
  <c r="I2" i="32"/>
  <c r="J2" i="32" s="1"/>
  <c r="K2" i="32" s="1"/>
  <c r="K61" i="25" l="1"/>
  <c r="K83" i="32"/>
  <c r="K87" i="25"/>
  <c r="K168" i="11"/>
  <c r="K92" i="17"/>
  <c r="K46" i="17"/>
  <c r="K90" i="17"/>
  <c r="K61" i="31"/>
  <c r="K88" i="15"/>
  <c r="K92" i="35"/>
  <c r="K61" i="36"/>
  <c r="K161" i="15"/>
  <c r="K168" i="40"/>
  <c r="K92" i="31"/>
  <c r="K46" i="35"/>
  <c r="K88" i="38"/>
  <c r="K45" i="41"/>
  <c r="N45" i="41" s="1"/>
  <c r="K46" i="37"/>
  <c r="K87" i="40"/>
  <c r="K45" i="39"/>
  <c r="K87" i="36"/>
  <c r="K61" i="37"/>
  <c r="K83" i="37"/>
  <c r="K89" i="37"/>
  <c r="M89" i="37" s="1"/>
  <c r="K91" i="41"/>
  <c r="K90" i="37"/>
  <c r="K90" i="39"/>
  <c r="K168" i="38"/>
  <c r="N69" i="39"/>
  <c r="O69" i="39" s="1"/>
  <c r="K168" i="23"/>
  <c r="K168" i="12"/>
  <c r="K168" i="22"/>
  <c r="K90" i="23"/>
  <c r="K61" i="15"/>
  <c r="M61" i="15" s="1"/>
  <c r="K90" i="32"/>
  <c r="K168" i="17"/>
  <c r="K45" i="25"/>
  <c r="K92" i="24"/>
  <c r="N92" i="24" s="1"/>
  <c r="K91" i="23"/>
  <c r="K89" i="22"/>
  <c r="K90" i="11"/>
  <c r="K90" i="12"/>
  <c r="K89" i="15"/>
  <c r="K7" i="35"/>
  <c r="K88" i="35"/>
  <c r="N88" i="35" s="1"/>
  <c r="K83" i="38"/>
  <c r="N83" i="38" s="1"/>
  <c r="O83" i="38" s="1"/>
  <c r="K46" i="23"/>
  <c r="K46" i="36"/>
  <c r="K91" i="32"/>
  <c r="K61" i="24"/>
  <c r="K61" i="17"/>
  <c r="K7" i="22"/>
  <c r="K90" i="22"/>
  <c r="K90" i="15"/>
  <c r="K83" i="16"/>
  <c r="N83" i="16" s="1"/>
  <c r="O83" i="16" s="1"/>
  <c r="K89" i="35"/>
  <c r="K90" i="36"/>
  <c r="K91" i="37"/>
  <c r="N91" i="37" s="1"/>
  <c r="K89" i="38"/>
  <c r="N89" i="38" s="1"/>
  <c r="K61" i="12"/>
  <c r="K46" i="16"/>
  <c r="K61" i="40"/>
  <c r="K46" i="25"/>
  <c r="K83" i="24"/>
  <c r="K92" i="12"/>
  <c r="K89" i="16"/>
  <c r="M89" i="16" s="1"/>
  <c r="K88" i="39"/>
  <c r="K88" i="40"/>
  <c r="K161" i="40"/>
  <c r="K46" i="15"/>
  <c r="K90" i="35"/>
  <c r="K83" i="40"/>
  <c r="K7" i="23"/>
  <c r="K87" i="17"/>
  <c r="K46" i="11"/>
  <c r="K90" i="16"/>
  <c r="M90" i="16" s="1"/>
  <c r="K161" i="37"/>
  <c r="N161" i="37" s="1"/>
  <c r="O161" i="37" s="1"/>
  <c r="K46" i="24"/>
  <c r="N46" i="24" s="1"/>
  <c r="O46" i="24" s="1"/>
  <c r="K161" i="36"/>
  <c r="K88" i="37"/>
  <c r="K61" i="41"/>
  <c r="M61" i="41" s="1"/>
  <c r="K161" i="25"/>
  <c r="K161" i="24"/>
  <c r="K61" i="23"/>
  <c r="K89" i="23"/>
  <c r="K88" i="12"/>
  <c r="K7" i="31"/>
  <c r="K61" i="38"/>
  <c r="K61" i="39"/>
  <c r="K88" i="22"/>
  <c r="N88" i="22" s="1"/>
  <c r="K91" i="31"/>
  <c r="K92" i="16"/>
  <c r="M92" i="16" s="1"/>
  <c r="K45" i="35"/>
  <c r="K87" i="38"/>
  <c r="K91" i="40"/>
  <c r="K87" i="41"/>
  <c r="K92" i="41"/>
  <c r="L168" i="15"/>
  <c r="K92" i="15"/>
  <c r="K7" i="15"/>
  <c r="N7" i="15" s="1"/>
  <c r="O7" i="15" s="1"/>
  <c r="K87" i="15"/>
  <c r="N86" i="41"/>
  <c r="M86" i="41"/>
  <c r="K88" i="41"/>
  <c r="K83" i="41"/>
  <c r="N83" i="41" s="1"/>
  <c r="O83" i="41" s="1"/>
  <c r="K89" i="41"/>
  <c r="N127" i="41"/>
  <c r="M127" i="41"/>
  <c r="N26" i="41"/>
  <c r="M26" i="41"/>
  <c r="N44" i="41"/>
  <c r="M44" i="41"/>
  <c r="N50" i="41"/>
  <c r="M50" i="41"/>
  <c r="N56" i="41"/>
  <c r="M56" i="41"/>
  <c r="N62" i="41"/>
  <c r="M62" i="41"/>
  <c r="M77" i="41"/>
  <c r="N77" i="41"/>
  <c r="N84" i="41"/>
  <c r="M84" i="41"/>
  <c r="N104" i="41"/>
  <c r="M104" i="41"/>
  <c r="N143" i="41"/>
  <c r="M143" i="41"/>
  <c r="N150" i="41"/>
  <c r="M150" i="41"/>
  <c r="K161" i="41"/>
  <c r="M32" i="41"/>
  <c r="N32" i="41"/>
  <c r="N71" i="41"/>
  <c r="M71" i="41"/>
  <c r="N15" i="41"/>
  <c r="M15" i="41"/>
  <c r="N21" i="41"/>
  <c r="M21" i="41"/>
  <c r="N27" i="41"/>
  <c r="M27" i="41"/>
  <c r="N51" i="41"/>
  <c r="M51" i="41"/>
  <c r="N78" i="41"/>
  <c r="M78" i="41"/>
  <c r="N97" i="41"/>
  <c r="M97" i="41"/>
  <c r="N115" i="41"/>
  <c r="M115" i="41"/>
  <c r="N121" i="41"/>
  <c r="M121" i="41"/>
  <c r="N144" i="41"/>
  <c r="M144" i="41"/>
  <c r="N9" i="41"/>
  <c r="M9" i="41"/>
  <c r="N57" i="41"/>
  <c r="M57" i="41"/>
  <c r="N85" i="41"/>
  <c r="M85" i="41"/>
  <c r="N105" i="41"/>
  <c r="M105" i="41"/>
  <c r="N151" i="41"/>
  <c r="M151" i="41"/>
  <c r="N2" i="41"/>
  <c r="M2" i="41"/>
  <c r="N16" i="41"/>
  <c r="M16" i="41"/>
  <c r="N33" i="41"/>
  <c r="M33" i="41"/>
  <c r="N40" i="41"/>
  <c r="M40" i="41"/>
  <c r="N72" i="41"/>
  <c r="M72" i="41"/>
  <c r="M79" i="41"/>
  <c r="N79" i="41"/>
  <c r="N92" i="41"/>
  <c r="M92" i="41"/>
  <c r="N98" i="41"/>
  <c r="M98" i="41"/>
  <c r="N116" i="41"/>
  <c r="M116" i="41"/>
  <c r="N128" i="41"/>
  <c r="M128" i="41"/>
  <c r="N134" i="41"/>
  <c r="M134" i="41"/>
  <c r="N139" i="41"/>
  <c r="M139" i="41"/>
  <c r="N145" i="41"/>
  <c r="M145" i="41"/>
  <c r="N22" i="41"/>
  <c r="M22" i="41"/>
  <c r="N28" i="41"/>
  <c r="M28" i="41"/>
  <c r="N93" i="41"/>
  <c r="M93" i="41"/>
  <c r="M111" i="41"/>
  <c r="N111" i="41"/>
  <c r="N122" i="41"/>
  <c r="M122" i="41"/>
  <c r="N157" i="41"/>
  <c r="M157" i="41"/>
  <c r="N138" i="41"/>
  <c r="M138" i="41"/>
  <c r="N3" i="41"/>
  <c r="M3" i="41"/>
  <c r="N34" i="41"/>
  <c r="M34" i="41"/>
  <c r="N58" i="41"/>
  <c r="M58" i="41"/>
  <c r="N64" i="41"/>
  <c r="M64" i="41"/>
  <c r="N80" i="41"/>
  <c r="O80" i="41" s="1"/>
  <c r="N99" i="41"/>
  <c r="M99" i="41"/>
  <c r="N106" i="41"/>
  <c r="M106" i="41"/>
  <c r="N117" i="41"/>
  <c r="M117" i="41"/>
  <c r="N146" i="41"/>
  <c r="M146" i="41"/>
  <c r="N152" i="41"/>
  <c r="M152" i="41"/>
  <c r="N163" i="41"/>
  <c r="M163" i="41"/>
  <c r="M133" i="41"/>
  <c r="N133" i="41"/>
  <c r="N17" i="41"/>
  <c r="M17" i="41"/>
  <c r="N41" i="41"/>
  <c r="M41" i="41"/>
  <c r="N73" i="41"/>
  <c r="M73" i="41"/>
  <c r="N81" i="41"/>
  <c r="M81" i="41"/>
  <c r="O86" i="41"/>
  <c r="N129" i="41"/>
  <c r="M129" i="41"/>
  <c r="N140" i="41"/>
  <c r="M140" i="41"/>
  <c r="N4" i="41"/>
  <c r="M4" i="41"/>
  <c r="N23" i="41"/>
  <c r="M23" i="41"/>
  <c r="N29" i="41"/>
  <c r="M29" i="41"/>
  <c r="N35" i="41"/>
  <c r="M35" i="41"/>
  <c r="N53" i="41"/>
  <c r="M53" i="41"/>
  <c r="N65" i="41"/>
  <c r="O65" i="41" s="1"/>
  <c r="M87" i="41"/>
  <c r="N87" i="41"/>
  <c r="N100" i="41"/>
  <c r="M100" i="41"/>
  <c r="N112" i="41"/>
  <c r="M112" i="41"/>
  <c r="N123" i="41"/>
  <c r="M123" i="41"/>
  <c r="N147" i="41"/>
  <c r="M147" i="41"/>
  <c r="N158" i="41"/>
  <c r="M158" i="41"/>
  <c r="N164" i="41"/>
  <c r="M164" i="41"/>
  <c r="N8" i="41"/>
  <c r="M8" i="41"/>
  <c r="N11" i="41"/>
  <c r="M11" i="41"/>
  <c r="N18" i="41"/>
  <c r="M18" i="41"/>
  <c r="N46" i="41"/>
  <c r="O46" i="41" s="1"/>
  <c r="N59" i="41"/>
  <c r="M59" i="41"/>
  <c r="M94" i="41"/>
  <c r="N94" i="41"/>
  <c r="N107" i="41"/>
  <c r="M107" i="41"/>
  <c r="N118" i="41"/>
  <c r="M118" i="41"/>
  <c r="N153" i="41"/>
  <c r="M153" i="41"/>
  <c r="N39" i="41"/>
  <c r="M39" i="41"/>
  <c r="N110" i="41"/>
  <c r="M110" i="41"/>
  <c r="N5" i="41"/>
  <c r="M5" i="41"/>
  <c r="N24" i="41"/>
  <c r="M24" i="41"/>
  <c r="N36" i="41"/>
  <c r="M36" i="41"/>
  <c r="N42" i="41"/>
  <c r="M42" i="41"/>
  <c r="N47" i="41"/>
  <c r="M47" i="41"/>
  <c r="N54" i="41"/>
  <c r="M54" i="41"/>
  <c r="N66" i="41"/>
  <c r="O66" i="41" s="1"/>
  <c r="M74" i="41"/>
  <c r="N74" i="41"/>
  <c r="N82" i="41"/>
  <c r="O82" i="41" s="1"/>
  <c r="N88" i="41"/>
  <c r="M88" i="41"/>
  <c r="N101" i="41"/>
  <c r="M101" i="41"/>
  <c r="N124" i="41"/>
  <c r="M124" i="41"/>
  <c r="N130" i="41"/>
  <c r="M130" i="41"/>
  <c r="N141" i="41"/>
  <c r="M141" i="41"/>
  <c r="N12" i="41"/>
  <c r="M12" i="41"/>
  <c r="N30" i="41"/>
  <c r="M30" i="41"/>
  <c r="N60" i="41"/>
  <c r="M60" i="41"/>
  <c r="N148" i="41"/>
  <c r="M148" i="41"/>
  <c r="N154" i="41"/>
  <c r="M154" i="41"/>
  <c r="N159" i="41"/>
  <c r="M159" i="41"/>
  <c r="N165" i="41"/>
  <c r="M165" i="41"/>
  <c r="N19" i="41"/>
  <c r="M19" i="41"/>
  <c r="N37" i="41"/>
  <c r="M37" i="41"/>
  <c r="M48" i="41"/>
  <c r="N48" i="41"/>
  <c r="N67" i="41"/>
  <c r="O67" i="41" s="1"/>
  <c r="N89" i="41"/>
  <c r="M89" i="41"/>
  <c r="N95" i="41"/>
  <c r="M95" i="41"/>
  <c r="N102" i="41"/>
  <c r="M102" i="41"/>
  <c r="N108" i="41"/>
  <c r="M108" i="41"/>
  <c r="N119" i="41"/>
  <c r="M119" i="41"/>
  <c r="N125" i="41"/>
  <c r="M125" i="41"/>
  <c r="M131" i="41"/>
  <c r="N131" i="41"/>
  <c r="N6" i="41"/>
  <c r="M6" i="41"/>
  <c r="N13" i="41"/>
  <c r="M13" i="41"/>
  <c r="M43" i="41"/>
  <c r="N43" i="41"/>
  <c r="N55" i="41"/>
  <c r="M55" i="41"/>
  <c r="N68" i="41"/>
  <c r="O68" i="41" s="1"/>
  <c r="N75" i="41"/>
  <c r="M75" i="41"/>
  <c r="M142" i="41"/>
  <c r="N142" i="41"/>
  <c r="N166" i="41"/>
  <c r="M166" i="41"/>
  <c r="N91" i="41"/>
  <c r="M91" i="41"/>
  <c r="N31" i="41"/>
  <c r="M31" i="41"/>
  <c r="N38" i="41"/>
  <c r="M38" i="41"/>
  <c r="N49" i="41"/>
  <c r="M49" i="41"/>
  <c r="N61" i="41"/>
  <c r="N69" i="41"/>
  <c r="O69" i="41" s="1"/>
  <c r="N103" i="41"/>
  <c r="M103" i="41"/>
  <c r="N126" i="41"/>
  <c r="M126" i="41"/>
  <c r="N132" i="41"/>
  <c r="M132" i="41"/>
  <c r="N137" i="41"/>
  <c r="M137" i="41"/>
  <c r="M149" i="41"/>
  <c r="N149" i="41"/>
  <c r="N160" i="41"/>
  <c r="M160" i="41"/>
  <c r="K7" i="41"/>
  <c r="N14" i="41"/>
  <c r="M14" i="41"/>
  <c r="N20" i="41"/>
  <c r="M20" i="41"/>
  <c r="N70" i="41"/>
  <c r="O70" i="41" s="1"/>
  <c r="N76" i="41"/>
  <c r="O76" i="41" s="1"/>
  <c r="N109" i="41"/>
  <c r="M109" i="41"/>
  <c r="N120" i="41"/>
  <c r="M120" i="41"/>
  <c r="M90" i="41"/>
  <c r="N90" i="41"/>
  <c r="M114" i="41"/>
  <c r="M136" i="41"/>
  <c r="M156" i="41"/>
  <c r="N114" i="41"/>
  <c r="N136" i="41"/>
  <c r="N156" i="41"/>
  <c r="M10" i="41"/>
  <c r="M25" i="41"/>
  <c r="M45" i="41"/>
  <c r="M52" i="41"/>
  <c r="M63" i="41"/>
  <c r="M96" i="41"/>
  <c r="M113" i="41"/>
  <c r="M135" i="41"/>
  <c r="M155" i="41"/>
  <c r="M162" i="41"/>
  <c r="K45" i="40"/>
  <c r="N45" i="40" s="1"/>
  <c r="K92" i="40"/>
  <c r="M92" i="40" s="1"/>
  <c r="N20" i="40"/>
  <c r="M20" i="40"/>
  <c r="N37" i="40"/>
  <c r="M37" i="40"/>
  <c r="N80" i="40"/>
  <c r="O80" i="40" s="1"/>
  <c r="N88" i="40"/>
  <c r="M88" i="40"/>
  <c r="N95" i="40"/>
  <c r="M95" i="40"/>
  <c r="N109" i="40"/>
  <c r="M109" i="40"/>
  <c r="N131" i="40"/>
  <c r="M131" i="40"/>
  <c r="M138" i="40"/>
  <c r="N138" i="40"/>
  <c r="N145" i="40"/>
  <c r="M145" i="40"/>
  <c r="N160" i="40"/>
  <c r="M160" i="40"/>
  <c r="N81" i="40"/>
  <c r="M81" i="40"/>
  <c r="N8" i="40"/>
  <c r="M8" i="40"/>
  <c r="N21" i="40"/>
  <c r="M21" i="40"/>
  <c r="N38" i="40"/>
  <c r="M38" i="40"/>
  <c r="N44" i="40"/>
  <c r="M44" i="40"/>
  <c r="N110" i="40"/>
  <c r="M110" i="40"/>
  <c r="M45" i="40"/>
  <c r="N51" i="40"/>
  <c r="M51" i="40"/>
  <c r="N65" i="40"/>
  <c r="O65" i="40" s="1"/>
  <c r="N82" i="40"/>
  <c r="O82" i="40" s="1"/>
  <c r="M118" i="40"/>
  <c r="N118" i="40"/>
  <c r="N125" i="40"/>
  <c r="M125" i="40"/>
  <c r="N154" i="40"/>
  <c r="M154" i="40"/>
  <c r="N50" i="40"/>
  <c r="M50" i="40"/>
  <c r="N2" i="40"/>
  <c r="M2" i="40"/>
  <c r="N9" i="40"/>
  <c r="M9" i="40"/>
  <c r="N22" i="40"/>
  <c r="M22" i="40"/>
  <c r="N33" i="40"/>
  <c r="M33" i="40"/>
  <c r="M39" i="40"/>
  <c r="N39" i="40"/>
  <c r="N66" i="40"/>
  <c r="O66" i="40" s="1"/>
  <c r="N75" i="40"/>
  <c r="M75" i="40"/>
  <c r="N97" i="40"/>
  <c r="M97" i="40"/>
  <c r="N103" i="40"/>
  <c r="M103" i="40"/>
  <c r="N111" i="40"/>
  <c r="M111" i="40"/>
  <c r="N133" i="40"/>
  <c r="M133" i="40"/>
  <c r="N140" i="40"/>
  <c r="M140" i="40"/>
  <c r="M147" i="40"/>
  <c r="N147" i="40"/>
  <c r="N52" i="40"/>
  <c r="M52" i="40"/>
  <c r="N59" i="40"/>
  <c r="M59" i="40"/>
  <c r="N83" i="40"/>
  <c r="O83" i="40" s="1"/>
  <c r="N119" i="40"/>
  <c r="M119" i="40"/>
  <c r="N126" i="40"/>
  <c r="M126" i="40"/>
  <c r="N155" i="40"/>
  <c r="M155" i="40"/>
  <c r="N162" i="40"/>
  <c r="M162" i="40"/>
  <c r="N64" i="40"/>
  <c r="M64" i="40"/>
  <c r="N10" i="40"/>
  <c r="M10" i="40"/>
  <c r="N15" i="40"/>
  <c r="M15" i="40"/>
  <c r="N40" i="40"/>
  <c r="M40" i="40"/>
  <c r="N67" i="40"/>
  <c r="O67" i="40" s="1"/>
  <c r="N104" i="40"/>
  <c r="M104" i="40"/>
  <c r="N141" i="40"/>
  <c r="M141" i="40"/>
  <c r="N148" i="40"/>
  <c r="M148" i="40"/>
  <c r="N124" i="40"/>
  <c r="M124" i="40"/>
  <c r="N139" i="40"/>
  <c r="M139" i="40"/>
  <c r="N3" i="40"/>
  <c r="M3" i="40"/>
  <c r="M28" i="40"/>
  <c r="N28" i="40"/>
  <c r="N34" i="40"/>
  <c r="M34" i="40"/>
  <c r="N53" i="40"/>
  <c r="M53" i="40"/>
  <c r="N60" i="40"/>
  <c r="M60" i="40"/>
  <c r="N68" i="40"/>
  <c r="O68" i="40" s="1"/>
  <c r="N76" i="40"/>
  <c r="O76" i="40" s="1"/>
  <c r="N84" i="40"/>
  <c r="M84" i="40"/>
  <c r="N91" i="40"/>
  <c r="M91" i="40"/>
  <c r="N98" i="40"/>
  <c r="M98" i="40"/>
  <c r="N112" i="40"/>
  <c r="M112" i="40"/>
  <c r="N120" i="40"/>
  <c r="M120" i="40"/>
  <c r="M127" i="40"/>
  <c r="N127" i="40"/>
  <c r="N134" i="40"/>
  <c r="M134" i="40"/>
  <c r="N156" i="40"/>
  <c r="M156" i="40"/>
  <c r="N163" i="40"/>
  <c r="M163" i="40"/>
  <c r="N146" i="40"/>
  <c r="M146" i="40"/>
  <c r="N16" i="40"/>
  <c r="M16" i="40"/>
  <c r="N23" i="40"/>
  <c r="M23" i="40"/>
  <c r="N41" i="40"/>
  <c r="M41" i="40"/>
  <c r="N46" i="40"/>
  <c r="O46" i="40" s="1"/>
  <c r="M77" i="40"/>
  <c r="N77" i="40"/>
  <c r="M105" i="40"/>
  <c r="N105" i="40"/>
  <c r="N142" i="40"/>
  <c r="M142" i="40"/>
  <c r="M149" i="40"/>
  <c r="N149" i="40"/>
  <c r="N102" i="40"/>
  <c r="M102" i="40"/>
  <c r="N132" i="40"/>
  <c r="M132" i="40"/>
  <c r="N4" i="40"/>
  <c r="M4" i="40"/>
  <c r="N29" i="40"/>
  <c r="M29" i="40"/>
  <c r="N47" i="40"/>
  <c r="M47" i="40"/>
  <c r="N54" i="40"/>
  <c r="M54" i="40"/>
  <c r="N69" i="40"/>
  <c r="O69" i="40" s="1"/>
  <c r="N92" i="40"/>
  <c r="N113" i="40"/>
  <c r="M113" i="40"/>
  <c r="N121" i="40"/>
  <c r="M121" i="40"/>
  <c r="N128" i="40"/>
  <c r="M128" i="40"/>
  <c r="N135" i="40"/>
  <c r="M135" i="40"/>
  <c r="N164" i="40"/>
  <c r="M164" i="40"/>
  <c r="N74" i="40"/>
  <c r="M74" i="40"/>
  <c r="N161" i="40"/>
  <c r="O161" i="40" s="1"/>
  <c r="N11" i="40"/>
  <c r="M11" i="40"/>
  <c r="N17" i="40"/>
  <c r="M17" i="40"/>
  <c r="N24" i="40"/>
  <c r="M24" i="40"/>
  <c r="N42" i="40"/>
  <c r="M42" i="40"/>
  <c r="N70" i="40"/>
  <c r="O70" i="40" s="1"/>
  <c r="N85" i="40"/>
  <c r="M85" i="40"/>
  <c r="N99" i="40"/>
  <c r="M99" i="40"/>
  <c r="N106" i="40"/>
  <c r="M106" i="40"/>
  <c r="N157" i="40"/>
  <c r="M157" i="40"/>
  <c r="N153" i="40"/>
  <c r="M153" i="40"/>
  <c r="N5" i="40"/>
  <c r="M5" i="40"/>
  <c r="N30" i="40"/>
  <c r="M30" i="40"/>
  <c r="N35" i="40"/>
  <c r="M35" i="40"/>
  <c r="M48" i="40"/>
  <c r="N48" i="40"/>
  <c r="M55" i="40"/>
  <c r="N55" i="40"/>
  <c r="N61" i="40"/>
  <c r="M61" i="40"/>
  <c r="N71" i="40"/>
  <c r="M71" i="40"/>
  <c r="N78" i="40"/>
  <c r="M78" i="40"/>
  <c r="N93" i="40"/>
  <c r="M93" i="40"/>
  <c r="N114" i="40"/>
  <c r="M114" i="40"/>
  <c r="N122" i="40"/>
  <c r="M122" i="40"/>
  <c r="N129" i="40"/>
  <c r="M129" i="40"/>
  <c r="N136" i="40"/>
  <c r="M136" i="40"/>
  <c r="N143" i="40"/>
  <c r="M143" i="40"/>
  <c r="N150" i="40"/>
  <c r="M150" i="40"/>
  <c r="N165" i="40"/>
  <c r="M165" i="40"/>
  <c r="N58" i="40"/>
  <c r="M58" i="40"/>
  <c r="N18" i="40"/>
  <c r="M18" i="40"/>
  <c r="N25" i="40"/>
  <c r="M25" i="40"/>
  <c r="N86" i="40"/>
  <c r="M86" i="40"/>
  <c r="N100" i="40"/>
  <c r="M100" i="40"/>
  <c r="N107" i="40"/>
  <c r="M107" i="40"/>
  <c r="M158" i="40"/>
  <c r="N158" i="40"/>
  <c r="M6" i="40"/>
  <c r="N6" i="40"/>
  <c r="N12" i="40"/>
  <c r="M12" i="40"/>
  <c r="N31" i="40"/>
  <c r="M31" i="40"/>
  <c r="N56" i="40"/>
  <c r="M56" i="40"/>
  <c r="N62" i="40"/>
  <c r="M62" i="40"/>
  <c r="N72" i="40"/>
  <c r="M72" i="40"/>
  <c r="M87" i="40"/>
  <c r="O87" i="40" s="1"/>
  <c r="N87" i="40"/>
  <c r="N94" i="40"/>
  <c r="M94" i="40"/>
  <c r="N115" i="40"/>
  <c r="M115" i="40"/>
  <c r="N130" i="40"/>
  <c r="M130" i="40"/>
  <c r="N144" i="40"/>
  <c r="M144" i="40"/>
  <c r="N151" i="40"/>
  <c r="M151" i="40"/>
  <c r="N166" i="40"/>
  <c r="M166" i="40"/>
  <c r="N117" i="40"/>
  <c r="M117" i="40"/>
  <c r="M19" i="40"/>
  <c r="N19" i="40"/>
  <c r="N36" i="40"/>
  <c r="M36" i="40"/>
  <c r="N49" i="40"/>
  <c r="M49" i="40"/>
  <c r="N79" i="40"/>
  <c r="M79" i="40"/>
  <c r="N108" i="40"/>
  <c r="M108" i="40"/>
  <c r="N123" i="40"/>
  <c r="M123" i="40"/>
  <c r="N137" i="40"/>
  <c r="M137" i="40"/>
  <c r="N159" i="40"/>
  <c r="M159" i="40"/>
  <c r="N96" i="40"/>
  <c r="M96" i="40"/>
  <c r="K7" i="40"/>
  <c r="N13" i="40"/>
  <c r="M13" i="40"/>
  <c r="N57" i="40"/>
  <c r="M57" i="40"/>
  <c r="N63" i="40"/>
  <c r="M63" i="40"/>
  <c r="N73" i="40"/>
  <c r="M73" i="40"/>
  <c r="N101" i="40"/>
  <c r="M101" i="40"/>
  <c r="N116" i="40"/>
  <c r="M116" i="40"/>
  <c r="N152" i="40"/>
  <c r="M152" i="40"/>
  <c r="M90" i="40"/>
  <c r="O90" i="40" s="1"/>
  <c r="M26" i="40"/>
  <c r="N90" i="40"/>
  <c r="N26" i="40"/>
  <c r="M14" i="40"/>
  <c r="M27" i="40"/>
  <c r="M89" i="40"/>
  <c r="M32" i="40"/>
  <c r="M43" i="40"/>
  <c r="N89" i="40"/>
  <c r="N32" i="40"/>
  <c r="N43" i="40"/>
  <c r="N43" i="39"/>
  <c r="M43" i="39"/>
  <c r="N16" i="39"/>
  <c r="M16" i="39"/>
  <c r="N23" i="39"/>
  <c r="M23" i="39"/>
  <c r="N67" i="39"/>
  <c r="O67" i="39" s="1"/>
  <c r="M87" i="39"/>
  <c r="O87" i="39" s="1"/>
  <c r="N87" i="39"/>
  <c r="N113" i="39"/>
  <c r="M113" i="39"/>
  <c r="N119" i="39"/>
  <c r="M119" i="39"/>
  <c r="N140" i="39"/>
  <c r="M140" i="39"/>
  <c r="M147" i="39"/>
  <c r="N147" i="39"/>
  <c r="N37" i="39"/>
  <c r="M37" i="39"/>
  <c r="N49" i="39"/>
  <c r="M49" i="39"/>
  <c r="M55" i="39"/>
  <c r="N55" i="39"/>
  <c r="O68" i="39"/>
  <c r="N68" i="39"/>
  <c r="N74" i="39"/>
  <c r="M74" i="39"/>
  <c r="N80" i="39"/>
  <c r="O80" i="39" s="1"/>
  <c r="N100" i="39"/>
  <c r="M100" i="39"/>
  <c r="N107" i="39"/>
  <c r="M107" i="39"/>
  <c r="M127" i="39"/>
  <c r="N127" i="39"/>
  <c r="N134" i="39"/>
  <c r="M134" i="39"/>
  <c r="N155" i="39"/>
  <c r="M155" i="39"/>
  <c r="N4" i="39"/>
  <c r="M4" i="39"/>
  <c r="N10" i="39"/>
  <c r="M10" i="39"/>
  <c r="N17" i="39"/>
  <c r="M17" i="39"/>
  <c r="N24" i="39"/>
  <c r="M24" i="39"/>
  <c r="N44" i="39"/>
  <c r="M44" i="39"/>
  <c r="N94" i="39"/>
  <c r="M94" i="39"/>
  <c r="N120" i="39"/>
  <c r="M120" i="39"/>
  <c r="N141" i="39"/>
  <c r="M141" i="39"/>
  <c r="N148" i="39"/>
  <c r="M148" i="39"/>
  <c r="N161" i="39"/>
  <c r="O161" i="39" s="1"/>
  <c r="N38" i="39"/>
  <c r="M38" i="39"/>
  <c r="N56" i="39"/>
  <c r="M56" i="39"/>
  <c r="N62" i="39"/>
  <c r="M62" i="39"/>
  <c r="N81" i="39"/>
  <c r="M81" i="39"/>
  <c r="N101" i="39"/>
  <c r="M101" i="39"/>
  <c r="N108" i="39"/>
  <c r="M108" i="39"/>
  <c r="N128" i="39"/>
  <c r="M128" i="39"/>
  <c r="N135" i="39"/>
  <c r="M135" i="39"/>
  <c r="N162" i="39"/>
  <c r="M162" i="39"/>
  <c r="N11" i="39"/>
  <c r="M11" i="39"/>
  <c r="N18" i="39"/>
  <c r="M18" i="39"/>
  <c r="N31" i="39"/>
  <c r="M31" i="39"/>
  <c r="N45" i="39"/>
  <c r="M45" i="39"/>
  <c r="N75" i="39"/>
  <c r="M75" i="39"/>
  <c r="N89" i="39"/>
  <c r="M89" i="39"/>
  <c r="N121" i="39"/>
  <c r="M121" i="39"/>
  <c r="N142" i="39"/>
  <c r="M142" i="39"/>
  <c r="M149" i="39"/>
  <c r="N149" i="39"/>
  <c r="N5" i="39"/>
  <c r="M5" i="39"/>
  <c r="N25" i="39"/>
  <c r="M25" i="39"/>
  <c r="M39" i="39"/>
  <c r="N39" i="39"/>
  <c r="N82" i="39"/>
  <c r="O82" i="39" s="1"/>
  <c r="N95" i="39"/>
  <c r="M95" i="39"/>
  <c r="N109" i="39"/>
  <c r="M109" i="39"/>
  <c r="N129" i="39"/>
  <c r="M129" i="39"/>
  <c r="N163" i="39"/>
  <c r="M163" i="39"/>
  <c r="N9" i="39"/>
  <c r="M9" i="39"/>
  <c r="N73" i="39"/>
  <c r="M73" i="39"/>
  <c r="N126" i="39"/>
  <c r="M126" i="39"/>
  <c r="N12" i="39"/>
  <c r="M12" i="39"/>
  <c r="M19" i="39"/>
  <c r="N19" i="39"/>
  <c r="N32" i="39"/>
  <c r="M32" i="39"/>
  <c r="N63" i="39"/>
  <c r="M63" i="39"/>
  <c r="O76" i="39"/>
  <c r="N76" i="39"/>
  <c r="N102" i="39"/>
  <c r="M102" i="39"/>
  <c r="N122" i="39"/>
  <c r="M122" i="39"/>
  <c r="N3" i="39"/>
  <c r="M3" i="39"/>
  <c r="N54" i="39"/>
  <c r="M54" i="39"/>
  <c r="N154" i="39"/>
  <c r="M154" i="39"/>
  <c r="M6" i="39"/>
  <c r="N6" i="39"/>
  <c r="N26" i="39"/>
  <c r="M26" i="39"/>
  <c r="N40" i="39"/>
  <c r="M40" i="39"/>
  <c r="N51" i="39"/>
  <c r="M51" i="39"/>
  <c r="K83" i="39"/>
  <c r="N110" i="39"/>
  <c r="M110" i="39"/>
  <c r="N115" i="39"/>
  <c r="M115" i="39"/>
  <c r="N130" i="39"/>
  <c r="M130" i="39"/>
  <c r="N143" i="39"/>
  <c r="M143" i="39"/>
  <c r="N150" i="39"/>
  <c r="M150" i="39"/>
  <c r="N36" i="39"/>
  <c r="M36" i="39"/>
  <c r="N20" i="39"/>
  <c r="M20" i="39"/>
  <c r="N64" i="39"/>
  <c r="M64" i="39"/>
  <c r="M77" i="39"/>
  <c r="N77" i="39"/>
  <c r="N96" i="39"/>
  <c r="M96" i="39"/>
  <c r="N103" i="39"/>
  <c r="M103" i="39"/>
  <c r="N157" i="39"/>
  <c r="M157" i="39"/>
  <c r="N164" i="39"/>
  <c r="M164" i="39"/>
  <c r="N106" i="39"/>
  <c r="M106" i="39"/>
  <c r="K7" i="39"/>
  <c r="N13" i="39"/>
  <c r="M13" i="39"/>
  <c r="N33" i="39"/>
  <c r="M33" i="39"/>
  <c r="N58" i="39"/>
  <c r="M58" i="39"/>
  <c r="N71" i="39"/>
  <c r="M71" i="39"/>
  <c r="N84" i="39"/>
  <c r="M84" i="39"/>
  <c r="N116" i="39"/>
  <c r="M116" i="39"/>
  <c r="N123" i="39"/>
  <c r="M123" i="39"/>
  <c r="N144" i="39"/>
  <c r="M144" i="39"/>
  <c r="N151" i="39"/>
  <c r="M151" i="39"/>
  <c r="N93" i="39"/>
  <c r="M93" i="39"/>
  <c r="N27" i="39"/>
  <c r="M27" i="39"/>
  <c r="N46" i="39"/>
  <c r="O46" i="39" s="1"/>
  <c r="N52" i="39"/>
  <c r="M52" i="39"/>
  <c r="N97" i="39"/>
  <c r="M97" i="39"/>
  <c r="N111" i="39"/>
  <c r="M111" i="39"/>
  <c r="N131" i="39"/>
  <c r="M131" i="39"/>
  <c r="N137" i="39"/>
  <c r="M137" i="39"/>
  <c r="M158" i="39"/>
  <c r="N158" i="39"/>
  <c r="N165" i="39"/>
  <c r="M165" i="39"/>
  <c r="N34" i="39"/>
  <c r="M34" i="39"/>
  <c r="N47" i="39"/>
  <c r="M47" i="39"/>
  <c r="N59" i="39"/>
  <c r="M59" i="39"/>
  <c r="N65" i="39"/>
  <c r="O65" i="39" s="1"/>
  <c r="N78" i="39"/>
  <c r="M78" i="39"/>
  <c r="N104" i="39"/>
  <c r="M104" i="39"/>
  <c r="N124" i="39"/>
  <c r="M124" i="39"/>
  <c r="N145" i="39"/>
  <c r="M145" i="39"/>
  <c r="N152" i="39"/>
  <c r="M152" i="39"/>
  <c r="N14" i="39"/>
  <c r="M14" i="39"/>
  <c r="M28" i="39"/>
  <c r="N28" i="39"/>
  <c r="N53" i="39"/>
  <c r="M53" i="39"/>
  <c r="N85" i="39"/>
  <c r="M85" i="39"/>
  <c r="N98" i="39"/>
  <c r="M98" i="39"/>
  <c r="N117" i="39"/>
  <c r="M117" i="39"/>
  <c r="N132" i="39"/>
  <c r="M132" i="39"/>
  <c r="M138" i="39"/>
  <c r="N138" i="39"/>
  <c r="N159" i="39"/>
  <c r="M159" i="39"/>
  <c r="N166" i="39"/>
  <c r="M166" i="39"/>
  <c r="N2" i="39"/>
  <c r="M2" i="39"/>
  <c r="N35" i="39"/>
  <c r="M35" i="39"/>
  <c r="N42" i="39"/>
  <c r="M42" i="39"/>
  <c r="N60" i="39"/>
  <c r="M60" i="39"/>
  <c r="M105" i="39"/>
  <c r="N105" i="39"/>
  <c r="N112" i="39"/>
  <c r="M112" i="39"/>
  <c r="N125" i="39"/>
  <c r="M125" i="39"/>
  <c r="N146" i="39"/>
  <c r="M146" i="39"/>
  <c r="N153" i="39"/>
  <c r="M153" i="39"/>
  <c r="N15" i="39"/>
  <c r="M15" i="39"/>
  <c r="N22" i="39"/>
  <c r="M22" i="39"/>
  <c r="N29" i="39"/>
  <c r="M29" i="39"/>
  <c r="M48" i="39"/>
  <c r="N48" i="39"/>
  <c r="N99" i="39"/>
  <c r="M99" i="39"/>
  <c r="M118" i="39"/>
  <c r="N118" i="39"/>
  <c r="N133" i="39"/>
  <c r="M133" i="39"/>
  <c r="N139" i="39"/>
  <c r="M139" i="39"/>
  <c r="N160" i="39"/>
  <c r="M160" i="39"/>
  <c r="N70" i="39"/>
  <c r="O70" i="39" s="1"/>
  <c r="M90" i="39"/>
  <c r="O90" i="39" s="1"/>
  <c r="N90" i="39"/>
  <c r="M114" i="39"/>
  <c r="M136" i="39"/>
  <c r="M156" i="39"/>
  <c r="N114" i="39"/>
  <c r="N136" i="39"/>
  <c r="N156" i="39"/>
  <c r="M91" i="39"/>
  <c r="N91" i="39"/>
  <c r="M86" i="39"/>
  <c r="O86" i="39" s="1"/>
  <c r="N86" i="39"/>
  <c r="M8" i="39"/>
  <c r="M50" i="39"/>
  <c r="N66" i="39"/>
  <c r="O66" i="39" s="1"/>
  <c r="M79" i="39"/>
  <c r="M92" i="39"/>
  <c r="N8" i="39"/>
  <c r="M21" i="39"/>
  <c r="M30" i="39"/>
  <c r="M41" i="39"/>
  <c r="N50" i="39"/>
  <c r="M57" i="39"/>
  <c r="M72" i="39"/>
  <c r="N79" i="39"/>
  <c r="N92" i="39"/>
  <c r="K161" i="38"/>
  <c r="K91" i="38"/>
  <c r="N91" i="38" s="1"/>
  <c r="K92" i="38"/>
  <c r="N92" i="38" s="1"/>
  <c r="N115" i="38"/>
  <c r="M115" i="38"/>
  <c r="K7" i="38"/>
  <c r="N13" i="38"/>
  <c r="M13" i="38"/>
  <c r="N56" i="38"/>
  <c r="M56" i="38"/>
  <c r="N75" i="38"/>
  <c r="M75" i="38"/>
  <c r="N95" i="38"/>
  <c r="M95" i="38"/>
  <c r="N128" i="38"/>
  <c r="M128" i="38"/>
  <c r="N146" i="38"/>
  <c r="M146" i="38"/>
  <c r="N134" i="38"/>
  <c r="M134" i="38"/>
  <c r="N14" i="38"/>
  <c r="M14" i="38"/>
  <c r="N27" i="38"/>
  <c r="M27" i="38"/>
  <c r="N44" i="38"/>
  <c r="M44" i="38"/>
  <c r="N50" i="38"/>
  <c r="M50" i="38"/>
  <c r="N57" i="38"/>
  <c r="M57" i="38"/>
  <c r="N96" i="38"/>
  <c r="M96" i="38"/>
  <c r="N109" i="38"/>
  <c r="M109" i="38"/>
  <c r="N129" i="38"/>
  <c r="M129" i="38"/>
  <c r="N141" i="38"/>
  <c r="M141" i="38"/>
  <c r="M147" i="38"/>
  <c r="N147" i="38"/>
  <c r="N8" i="38"/>
  <c r="M8" i="38"/>
  <c r="N33" i="38"/>
  <c r="M33" i="38"/>
  <c r="M39" i="38"/>
  <c r="N39" i="38"/>
  <c r="N63" i="38"/>
  <c r="M63" i="38"/>
  <c r="N71" i="38"/>
  <c r="M71" i="38"/>
  <c r="N76" i="38"/>
  <c r="O76" i="38" s="1"/>
  <c r="N103" i="38"/>
  <c r="M103" i="38"/>
  <c r="N116" i="38"/>
  <c r="M116" i="38"/>
  <c r="N135" i="38"/>
  <c r="M135" i="38"/>
  <c r="N154" i="38"/>
  <c r="M154" i="38"/>
  <c r="N161" i="38"/>
  <c r="O161" i="38" s="1"/>
  <c r="N15" i="38"/>
  <c r="M15" i="38"/>
  <c r="N22" i="38"/>
  <c r="M22" i="38"/>
  <c r="M28" i="38"/>
  <c r="N28" i="38"/>
  <c r="K45" i="38"/>
  <c r="N51" i="38"/>
  <c r="M51" i="38"/>
  <c r="N110" i="38"/>
  <c r="M110" i="38"/>
  <c r="N148" i="38"/>
  <c r="M148" i="38"/>
  <c r="N2" i="38"/>
  <c r="M2" i="38"/>
  <c r="N9" i="38"/>
  <c r="M9" i="38"/>
  <c r="N40" i="38"/>
  <c r="M40" i="38"/>
  <c r="N58" i="38"/>
  <c r="M58" i="38"/>
  <c r="N72" i="38"/>
  <c r="M72" i="38"/>
  <c r="M77" i="38"/>
  <c r="N77" i="38"/>
  <c r="N104" i="38"/>
  <c r="M104" i="38"/>
  <c r="N117" i="38"/>
  <c r="M117" i="38"/>
  <c r="N123" i="38"/>
  <c r="M123" i="38"/>
  <c r="N130" i="38"/>
  <c r="M130" i="38"/>
  <c r="N155" i="38"/>
  <c r="M155" i="38"/>
  <c r="N162" i="38"/>
  <c r="M162" i="38"/>
  <c r="N16" i="38"/>
  <c r="M16" i="38"/>
  <c r="N29" i="38"/>
  <c r="M29" i="38"/>
  <c r="N34" i="38"/>
  <c r="M34" i="38"/>
  <c r="N52" i="38"/>
  <c r="M52" i="38"/>
  <c r="N97" i="38"/>
  <c r="M97" i="38"/>
  <c r="N111" i="38"/>
  <c r="M111" i="38"/>
  <c r="M149" i="38"/>
  <c r="N149" i="38"/>
  <c r="N153" i="38"/>
  <c r="M153" i="38"/>
  <c r="N10" i="38"/>
  <c r="M10" i="38"/>
  <c r="N41" i="38"/>
  <c r="M41" i="38"/>
  <c r="N78" i="38"/>
  <c r="M78" i="38"/>
  <c r="M105" i="38"/>
  <c r="N105" i="38"/>
  <c r="M118" i="38"/>
  <c r="N118" i="38"/>
  <c r="N163" i="38"/>
  <c r="M163" i="38"/>
  <c r="N160" i="38"/>
  <c r="M160" i="38"/>
  <c r="N3" i="38"/>
  <c r="M3" i="38"/>
  <c r="N17" i="38"/>
  <c r="M17" i="38"/>
  <c r="N23" i="38"/>
  <c r="M23" i="38"/>
  <c r="N30" i="38"/>
  <c r="M30" i="38"/>
  <c r="N73" i="38"/>
  <c r="M73" i="38"/>
  <c r="N124" i="38"/>
  <c r="M124" i="38"/>
  <c r="N131" i="38"/>
  <c r="M131" i="38"/>
  <c r="N150" i="38"/>
  <c r="M150" i="38"/>
  <c r="N46" i="38"/>
  <c r="O46" i="38" s="1"/>
  <c r="N59" i="38"/>
  <c r="M59" i="38"/>
  <c r="N65" i="38"/>
  <c r="O65" i="38" s="1"/>
  <c r="N85" i="38"/>
  <c r="M85" i="38"/>
  <c r="N98" i="38"/>
  <c r="M98" i="38"/>
  <c r="N106" i="38"/>
  <c r="M106" i="38"/>
  <c r="N112" i="38"/>
  <c r="M112" i="38"/>
  <c r="N119" i="38"/>
  <c r="M119" i="38"/>
  <c r="N137" i="38"/>
  <c r="M137" i="38"/>
  <c r="N143" i="38"/>
  <c r="M143" i="38"/>
  <c r="N164" i="38"/>
  <c r="M164" i="38"/>
  <c r="N4" i="38"/>
  <c r="M4" i="38"/>
  <c r="N18" i="38"/>
  <c r="M18" i="38"/>
  <c r="N24" i="38"/>
  <c r="M24" i="38"/>
  <c r="N35" i="38"/>
  <c r="M35" i="38"/>
  <c r="N42" i="38"/>
  <c r="M42" i="38"/>
  <c r="N47" i="38"/>
  <c r="M47" i="38"/>
  <c r="N66" i="38"/>
  <c r="O66" i="38" s="1"/>
  <c r="N79" i="38"/>
  <c r="M79" i="38"/>
  <c r="N125" i="38"/>
  <c r="M125" i="38"/>
  <c r="N132" i="38"/>
  <c r="M132" i="38"/>
  <c r="N151" i="38"/>
  <c r="M151" i="38"/>
  <c r="N11" i="38"/>
  <c r="M11" i="38"/>
  <c r="N31" i="38"/>
  <c r="M31" i="38"/>
  <c r="N60" i="38"/>
  <c r="M60" i="38"/>
  <c r="N86" i="38"/>
  <c r="M86" i="38"/>
  <c r="O86" i="38" s="1"/>
  <c r="N93" i="38"/>
  <c r="M93" i="38"/>
  <c r="N99" i="38"/>
  <c r="M99" i="38"/>
  <c r="N107" i="38"/>
  <c r="M107" i="38"/>
  <c r="N113" i="38"/>
  <c r="M113" i="38"/>
  <c r="N120" i="38"/>
  <c r="M120" i="38"/>
  <c r="M138" i="38"/>
  <c r="N138" i="38"/>
  <c r="N157" i="38"/>
  <c r="M157" i="38"/>
  <c r="N165" i="38"/>
  <c r="M165" i="38"/>
  <c r="N5" i="38"/>
  <c r="M5" i="38"/>
  <c r="M19" i="38"/>
  <c r="N19" i="38"/>
  <c r="N25" i="38"/>
  <c r="M25" i="38"/>
  <c r="N54" i="38"/>
  <c r="M54" i="38"/>
  <c r="N67" i="38"/>
  <c r="O67" i="38" s="1"/>
  <c r="N80" i="38"/>
  <c r="O80" i="38" s="1"/>
  <c r="M87" i="38"/>
  <c r="N87" i="38"/>
  <c r="N126" i="38"/>
  <c r="M126" i="38"/>
  <c r="N144" i="38"/>
  <c r="M144" i="38"/>
  <c r="N36" i="38"/>
  <c r="M36" i="38"/>
  <c r="M48" i="38"/>
  <c r="N48" i="38"/>
  <c r="N68" i="38"/>
  <c r="O68" i="38" s="1"/>
  <c r="N81" i="38"/>
  <c r="M81" i="38"/>
  <c r="N94" i="38"/>
  <c r="M94" i="38"/>
  <c r="N100" i="38"/>
  <c r="M100" i="38"/>
  <c r="N139" i="38"/>
  <c r="M139" i="38"/>
  <c r="N152" i="38"/>
  <c r="M152" i="38"/>
  <c r="M158" i="38"/>
  <c r="N158" i="38"/>
  <c r="N166" i="38"/>
  <c r="M166" i="38"/>
  <c r="N102" i="38"/>
  <c r="M102" i="38"/>
  <c r="M6" i="38"/>
  <c r="N6" i="38"/>
  <c r="N12" i="38"/>
  <c r="M12" i="38"/>
  <c r="M55" i="38"/>
  <c r="N55" i="38"/>
  <c r="N88" i="38"/>
  <c r="M88" i="38"/>
  <c r="N108" i="38"/>
  <c r="M108" i="38"/>
  <c r="N121" i="38"/>
  <c r="M121" i="38"/>
  <c r="M127" i="38"/>
  <c r="N127" i="38"/>
  <c r="N145" i="38"/>
  <c r="M145" i="38"/>
  <c r="N21" i="38"/>
  <c r="M21" i="38"/>
  <c r="N38" i="38"/>
  <c r="M38" i="38"/>
  <c r="N62" i="38"/>
  <c r="M62" i="38"/>
  <c r="N20" i="38"/>
  <c r="M20" i="38"/>
  <c r="N37" i="38"/>
  <c r="M37" i="38"/>
  <c r="N49" i="38"/>
  <c r="M49" i="38"/>
  <c r="N69" i="38"/>
  <c r="O69" i="38" s="1"/>
  <c r="N82" i="38"/>
  <c r="O82" i="38" s="1"/>
  <c r="N101" i="38"/>
  <c r="M101" i="38"/>
  <c r="N140" i="38"/>
  <c r="M140" i="38"/>
  <c r="N159" i="38"/>
  <c r="M159" i="38"/>
  <c r="N70" i="38"/>
  <c r="O70" i="38" s="1"/>
  <c r="M90" i="38"/>
  <c r="M26" i="38"/>
  <c r="M53" i="38"/>
  <c r="M64" i="38"/>
  <c r="N90" i="38"/>
  <c r="M114" i="38"/>
  <c r="M136" i="38"/>
  <c r="M156" i="38"/>
  <c r="N26" i="38"/>
  <c r="N53" i="38"/>
  <c r="N64" i="38"/>
  <c r="N114" i="38"/>
  <c r="N136" i="38"/>
  <c r="N156" i="38"/>
  <c r="M89" i="38"/>
  <c r="O89" i="38" s="1"/>
  <c r="M122" i="38"/>
  <c r="M133" i="38"/>
  <c r="M142" i="38"/>
  <c r="N32" i="38"/>
  <c r="N43" i="38"/>
  <c r="N74" i="38"/>
  <c r="N84" i="38"/>
  <c r="N122" i="38"/>
  <c r="N133" i="38"/>
  <c r="N142" i="38"/>
  <c r="K88" i="36"/>
  <c r="K91" i="36"/>
  <c r="K7" i="36"/>
  <c r="K45" i="36"/>
  <c r="K87" i="37"/>
  <c r="K92" i="37"/>
  <c r="N14" i="37"/>
  <c r="M14" i="37"/>
  <c r="M28" i="37"/>
  <c r="N28" i="37"/>
  <c r="N34" i="37"/>
  <c r="M34" i="37"/>
  <c r="N47" i="37"/>
  <c r="M47" i="37"/>
  <c r="N59" i="37"/>
  <c r="M59" i="37"/>
  <c r="N65" i="37"/>
  <c r="O65" i="37" s="1"/>
  <c r="N86" i="37"/>
  <c r="M86" i="37"/>
  <c r="N93" i="37"/>
  <c r="M93" i="37"/>
  <c r="N100" i="37"/>
  <c r="M100" i="37"/>
  <c r="N112" i="37"/>
  <c r="M112" i="37"/>
  <c r="N119" i="37"/>
  <c r="M119" i="37"/>
  <c r="N154" i="37"/>
  <c r="M154" i="37"/>
  <c r="N160" i="37"/>
  <c r="M160" i="37"/>
  <c r="N15" i="37"/>
  <c r="M15" i="37"/>
  <c r="N29" i="37"/>
  <c r="M29" i="37"/>
  <c r="N35" i="37"/>
  <c r="M35" i="37"/>
  <c r="N73" i="37"/>
  <c r="M73" i="37"/>
  <c r="N80" i="37"/>
  <c r="O80" i="37" s="1"/>
  <c r="N107" i="37"/>
  <c r="M107" i="37"/>
  <c r="N125" i="37"/>
  <c r="M125" i="37"/>
  <c r="M149" i="37"/>
  <c r="N149" i="37"/>
  <c r="N22" i="37"/>
  <c r="M22" i="37"/>
  <c r="N42" i="37"/>
  <c r="M42" i="37"/>
  <c r="M48" i="37"/>
  <c r="N48" i="37"/>
  <c r="N60" i="37"/>
  <c r="M60" i="37"/>
  <c r="N94" i="37"/>
  <c r="M94" i="37"/>
  <c r="N101" i="37"/>
  <c r="M101" i="37"/>
  <c r="N113" i="37"/>
  <c r="M113" i="37"/>
  <c r="N155" i="37"/>
  <c r="M155" i="37"/>
  <c r="N2" i="37"/>
  <c r="M2" i="37"/>
  <c r="N16" i="37"/>
  <c r="M16" i="37"/>
  <c r="N36" i="37"/>
  <c r="M36" i="37"/>
  <c r="N54" i="37"/>
  <c r="M54" i="37"/>
  <c r="N74" i="37"/>
  <c r="M74" i="37"/>
  <c r="N81" i="37"/>
  <c r="M81" i="37"/>
  <c r="N88" i="37"/>
  <c r="M88" i="37"/>
  <c r="N120" i="37"/>
  <c r="M120" i="37"/>
  <c r="N126" i="37"/>
  <c r="M126" i="37"/>
  <c r="N132" i="37"/>
  <c r="M132" i="37"/>
  <c r="N137" i="37"/>
  <c r="M137" i="37"/>
  <c r="N150" i="37"/>
  <c r="M150" i="37"/>
  <c r="N9" i="37"/>
  <c r="M9" i="37"/>
  <c r="N23" i="37"/>
  <c r="M23" i="37"/>
  <c r="N43" i="37"/>
  <c r="M43" i="37"/>
  <c r="N49" i="37"/>
  <c r="M49" i="37"/>
  <c r="N108" i="37"/>
  <c r="M108" i="37"/>
  <c r="N114" i="37"/>
  <c r="M114" i="37"/>
  <c r="N143" i="37"/>
  <c r="M143" i="37"/>
  <c r="N162" i="37"/>
  <c r="M162" i="37"/>
  <c r="N3" i="37"/>
  <c r="M3" i="37"/>
  <c r="N17" i="37"/>
  <c r="M17" i="37"/>
  <c r="N37" i="37"/>
  <c r="M37" i="37"/>
  <c r="M55" i="37"/>
  <c r="N55" i="37"/>
  <c r="N67" i="37"/>
  <c r="O67" i="37" s="1"/>
  <c r="N82" i="37"/>
  <c r="O82" i="37"/>
  <c r="N95" i="37"/>
  <c r="M95" i="37"/>
  <c r="N102" i="37"/>
  <c r="M102" i="37"/>
  <c r="M127" i="37"/>
  <c r="N127" i="37"/>
  <c r="M138" i="37"/>
  <c r="N138" i="37"/>
  <c r="N10" i="37"/>
  <c r="M10" i="37"/>
  <c r="N24" i="37"/>
  <c r="M24" i="37"/>
  <c r="N68" i="37"/>
  <c r="O68" i="37" s="1"/>
  <c r="N75" i="37"/>
  <c r="M75" i="37"/>
  <c r="N121" i="37"/>
  <c r="M121" i="37"/>
  <c r="N144" i="37"/>
  <c r="M144" i="37"/>
  <c r="N151" i="37"/>
  <c r="M151" i="37"/>
  <c r="N163" i="37"/>
  <c r="M163" i="37"/>
  <c r="N124" i="37"/>
  <c r="M124" i="37"/>
  <c r="N4" i="37"/>
  <c r="M4" i="37"/>
  <c r="N18" i="37"/>
  <c r="M18" i="37"/>
  <c r="N38" i="37"/>
  <c r="M38" i="37"/>
  <c r="N44" i="37"/>
  <c r="M44" i="37"/>
  <c r="N56" i="37"/>
  <c r="M56" i="37"/>
  <c r="N83" i="37"/>
  <c r="O83" i="37" s="1"/>
  <c r="N96" i="37"/>
  <c r="M96" i="37"/>
  <c r="N103" i="37"/>
  <c r="M103" i="37"/>
  <c r="N115" i="37"/>
  <c r="M115" i="37"/>
  <c r="N128" i="37"/>
  <c r="M128" i="37"/>
  <c r="N139" i="37"/>
  <c r="M139" i="37"/>
  <c r="N11" i="37"/>
  <c r="M11" i="37"/>
  <c r="N25" i="37"/>
  <c r="M25" i="37"/>
  <c r="N31" i="37"/>
  <c r="M31" i="37"/>
  <c r="N76" i="37"/>
  <c r="O76" i="37" s="1"/>
  <c r="N145" i="37"/>
  <c r="M145" i="37"/>
  <c r="N164" i="37"/>
  <c r="M164" i="37"/>
  <c r="M19" i="37"/>
  <c r="N19" i="37"/>
  <c r="N39" i="37"/>
  <c r="M39" i="37"/>
  <c r="K45" i="37"/>
  <c r="N62" i="37"/>
  <c r="M62" i="37"/>
  <c r="M77" i="37"/>
  <c r="N77" i="37"/>
  <c r="N97" i="37"/>
  <c r="M97" i="37"/>
  <c r="N116" i="37"/>
  <c r="M116" i="37"/>
  <c r="N152" i="37"/>
  <c r="M152" i="37"/>
  <c r="N157" i="37"/>
  <c r="M157" i="37"/>
  <c r="N5" i="37"/>
  <c r="M5" i="37"/>
  <c r="N12" i="37"/>
  <c r="M12" i="37"/>
  <c r="N26" i="37"/>
  <c r="M26" i="37"/>
  <c r="N32" i="37"/>
  <c r="M32" i="37"/>
  <c r="N51" i="37"/>
  <c r="M51" i="37"/>
  <c r="N70" i="37"/>
  <c r="O70" i="37" s="1"/>
  <c r="N104" i="37"/>
  <c r="M104" i="37"/>
  <c r="N129" i="37"/>
  <c r="M129" i="37"/>
  <c r="N134" i="37"/>
  <c r="M134" i="37"/>
  <c r="N140" i="37"/>
  <c r="M140" i="37"/>
  <c r="N146" i="37"/>
  <c r="M146" i="37"/>
  <c r="N165" i="37"/>
  <c r="M165" i="37"/>
  <c r="N20" i="37"/>
  <c r="M20" i="37"/>
  <c r="N40" i="37"/>
  <c r="M40" i="37"/>
  <c r="N63" i="37"/>
  <c r="M63" i="37"/>
  <c r="N71" i="37"/>
  <c r="M71" i="37"/>
  <c r="N78" i="37"/>
  <c r="M78" i="37"/>
  <c r="N98" i="37"/>
  <c r="M98" i="37"/>
  <c r="N110" i="37"/>
  <c r="M110" i="37"/>
  <c r="M158" i="37"/>
  <c r="N158" i="37"/>
  <c r="M6" i="37"/>
  <c r="N6" i="37"/>
  <c r="N13" i="37"/>
  <c r="M13" i="37"/>
  <c r="N52" i="37"/>
  <c r="M52" i="37"/>
  <c r="M105" i="37"/>
  <c r="N105" i="37"/>
  <c r="N117" i="37"/>
  <c r="M117" i="37"/>
  <c r="N135" i="37"/>
  <c r="M135" i="37"/>
  <c r="M147" i="37"/>
  <c r="N147" i="37"/>
  <c r="N166" i="37"/>
  <c r="M166" i="37"/>
  <c r="N27" i="37"/>
  <c r="M27" i="37"/>
  <c r="N33" i="37"/>
  <c r="M33" i="37"/>
  <c r="N64" i="37"/>
  <c r="M64" i="37"/>
  <c r="N99" i="37"/>
  <c r="M99" i="37"/>
  <c r="N111" i="37"/>
  <c r="M111" i="37"/>
  <c r="N123" i="37"/>
  <c r="M123" i="37"/>
  <c r="N130" i="37"/>
  <c r="M130" i="37"/>
  <c r="N141" i="37"/>
  <c r="M141" i="37"/>
  <c r="N159" i="37"/>
  <c r="M159" i="37"/>
  <c r="K7" i="37"/>
  <c r="N46" i="37"/>
  <c r="O46" i="37" s="1"/>
  <c r="N58" i="37"/>
  <c r="M58" i="37"/>
  <c r="N72" i="37"/>
  <c r="M72" i="37"/>
  <c r="N85" i="37"/>
  <c r="M85" i="37"/>
  <c r="N92" i="37"/>
  <c r="M92" i="37"/>
  <c r="N106" i="37"/>
  <c r="M106" i="37"/>
  <c r="M118" i="37"/>
  <c r="N118" i="37"/>
  <c r="N148" i="37"/>
  <c r="M148" i="37"/>
  <c r="M90" i="37"/>
  <c r="M53" i="37"/>
  <c r="N90" i="37"/>
  <c r="M136" i="37"/>
  <c r="M156" i="37"/>
  <c r="N53" i="37"/>
  <c r="N136" i="37"/>
  <c r="N156" i="37"/>
  <c r="N69" i="37"/>
  <c r="O69" i="37" s="1"/>
  <c r="M84" i="37"/>
  <c r="N89" i="37"/>
  <c r="O89" i="37" s="1"/>
  <c r="M122" i="37"/>
  <c r="M133" i="37"/>
  <c r="M142" i="37"/>
  <c r="M8" i="37"/>
  <c r="M50" i="37"/>
  <c r="M61" i="37"/>
  <c r="N66" i="37"/>
  <c r="O66" i="37" s="1"/>
  <c r="M79" i="37"/>
  <c r="N84" i="37"/>
  <c r="M109" i="37"/>
  <c r="N122" i="37"/>
  <c r="M131" i="37"/>
  <c r="N133" i="37"/>
  <c r="N142" i="37"/>
  <c r="M153" i="37"/>
  <c r="N8" i="37"/>
  <c r="M21" i="37"/>
  <c r="M30" i="37"/>
  <c r="M41" i="37"/>
  <c r="N50" i="37"/>
  <c r="M57" i="37"/>
  <c r="N61" i="37"/>
  <c r="N79" i="37"/>
  <c r="N109" i="37"/>
  <c r="N131" i="37"/>
  <c r="N153" i="37"/>
  <c r="N5" i="36"/>
  <c r="M5" i="36"/>
  <c r="N11" i="36"/>
  <c r="M11" i="36"/>
  <c r="N18" i="36"/>
  <c r="M18" i="36"/>
  <c r="N37" i="36"/>
  <c r="M37" i="36"/>
  <c r="N43" i="36"/>
  <c r="M43" i="36"/>
  <c r="M55" i="36"/>
  <c r="N55" i="36"/>
  <c r="N68" i="36"/>
  <c r="O68" i="36" s="1"/>
  <c r="N75" i="36"/>
  <c r="M75" i="36"/>
  <c r="N84" i="36"/>
  <c r="M84" i="36"/>
  <c r="N91" i="36"/>
  <c r="M91" i="36"/>
  <c r="O91" i="36" s="1"/>
  <c r="N103" i="36"/>
  <c r="M103" i="36"/>
  <c r="N110" i="36"/>
  <c r="M110" i="36"/>
  <c r="N121" i="36"/>
  <c r="M121" i="36"/>
  <c r="N148" i="36"/>
  <c r="M148" i="36"/>
  <c r="N49" i="36"/>
  <c r="M49" i="36"/>
  <c r="M6" i="36"/>
  <c r="N6" i="36"/>
  <c r="N12" i="36"/>
  <c r="M12" i="36"/>
  <c r="M19" i="36"/>
  <c r="N19" i="36"/>
  <c r="N25" i="36"/>
  <c r="M25" i="36"/>
  <c r="N56" i="36"/>
  <c r="M56" i="36"/>
  <c r="N76" i="36"/>
  <c r="O76" i="36" s="1"/>
  <c r="N104" i="36"/>
  <c r="M104" i="36"/>
  <c r="N122" i="36"/>
  <c r="M122" i="36"/>
  <c r="N129" i="36"/>
  <c r="M129" i="36"/>
  <c r="N155" i="36"/>
  <c r="M155" i="36"/>
  <c r="N161" i="36"/>
  <c r="O161" i="36" s="1"/>
  <c r="N135" i="36"/>
  <c r="M135" i="36"/>
  <c r="N32" i="36"/>
  <c r="M32" i="36"/>
  <c r="N38" i="36"/>
  <c r="M38" i="36"/>
  <c r="N44" i="36"/>
  <c r="M44" i="36"/>
  <c r="N62" i="36"/>
  <c r="M62" i="36"/>
  <c r="M77" i="36"/>
  <c r="N77" i="36"/>
  <c r="N85" i="36"/>
  <c r="M85" i="36"/>
  <c r="N92" i="36"/>
  <c r="M92" i="36"/>
  <c r="N98" i="36"/>
  <c r="M98" i="36"/>
  <c r="N111" i="36"/>
  <c r="M111" i="36"/>
  <c r="N142" i="36"/>
  <c r="M142" i="36"/>
  <c r="M149" i="36"/>
  <c r="N149" i="36"/>
  <c r="N162" i="36"/>
  <c r="M162" i="36"/>
  <c r="N13" i="36"/>
  <c r="M13" i="36"/>
  <c r="N20" i="36"/>
  <c r="M20" i="36"/>
  <c r="N26" i="36"/>
  <c r="M26" i="36"/>
  <c r="N70" i="36"/>
  <c r="O70" i="36" s="1"/>
  <c r="N93" i="36"/>
  <c r="M93" i="36"/>
  <c r="M105" i="36"/>
  <c r="N105" i="36"/>
  <c r="M39" i="36"/>
  <c r="N39" i="36"/>
  <c r="N57" i="36"/>
  <c r="M57" i="36"/>
  <c r="N71" i="36"/>
  <c r="M71" i="36"/>
  <c r="N78" i="36"/>
  <c r="M78" i="36"/>
  <c r="N123" i="36"/>
  <c r="M123" i="36"/>
  <c r="N130" i="36"/>
  <c r="M130" i="36"/>
  <c r="N150" i="36"/>
  <c r="M150" i="36"/>
  <c r="N14" i="36"/>
  <c r="M14" i="36"/>
  <c r="N27" i="36"/>
  <c r="M27" i="36"/>
  <c r="N33" i="36"/>
  <c r="M33" i="36"/>
  <c r="N63" i="36"/>
  <c r="M63" i="36"/>
  <c r="N106" i="36"/>
  <c r="M106" i="36"/>
  <c r="N112" i="36"/>
  <c r="M112" i="36"/>
  <c r="N117" i="36"/>
  <c r="M117" i="36"/>
  <c r="N143" i="36"/>
  <c r="M143" i="36"/>
  <c r="N21" i="36"/>
  <c r="M21" i="36"/>
  <c r="N40" i="36"/>
  <c r="M40" i="36"/>
  <c r="N51" i="36"/>
  <c r="M51" i="36"/>
  <c r="N79" i="36"/>
  <c r="M79" i="36"/>
  <c r="M87" i="36"/>
  <c r="N87" i="36"/>
  <c r="N94" i="36"/>
  <c r="M94" i="36"/>
  <c r="N124" i="36"/>
  <c r="M124" i="36"/>
  <c r="N131" i="36"/>
  <c r="M131" i="36"/>
  <c r="N137" i="36"/>
  <c r="M137" i="36"/>
  <c r="N15" i="36"/>
  <c r="M15" i="36"/>
  <c r="M28" i="36"/>
  <c r="N28" i="36"/>
  <c r="N34" i="36"/>
  <c r="M34" i="36"/>
  <c r="N58" i="36"/>
  <c r="M58" i="36"/>
  <c r="N64" i="36"/>
  <c r="M64" i="36"/>
  <c r="N72" i="36"/>
  <c r="M72" i="36"/>
  <c r="M118" i="36"/>
  <c r="N118" i="36"/>
  <c r="N144" i="36"/>
  <c r="M144" i="36"/>
  <c r="N151" i="36"/>
  <c r="M151" i="36"/>
  <c r="N157" i="36"/>
  <c r="M157" i="36"/>
  <c r="N80" i="36"/>
  <c r="O80" i="36" s="1"/>
  <c r="N88" i="36"/>
  <c r="M88" i="36"/>
  <c r="O88" i="36" s="1"/>
  <c r="N107" i="36"/>
  <c r="M107" i="36"/>
  <c r="N113" i="36"/>
  <c r="M113" i="36"/>
  <c r="N125" i="36"/>
  <c r="M125" i="36"/>
  <c r="N132" i="36"/>
  <c r="M132" i="36"/>
  <c r="M138" i="36"/>
  <c r="N138" i="36"/>
  <c r="N164" i="36"/>
  <c r="M164" i="36"/>
  <c r="N141" i="36"/>
  <c r="M141" i="36"/>
  <c r="N2" i="36"/>
  <c r="M2" i="36"/>
  <c r="N29" i="36"/>
  <c r="M29" i="36"/>
  <c r="N41" i="36"/>
  <c r="M41" i="36"/>
  <c r="N52" i="36"/>
  <c r="M52" i="36"/>
  <c r="N59" i="36"/>
  <c r="M59" i="36"/>
  <c r="N65" i="36"/>
  <c r="O65" i="36" s="1"/>
  <c r="N81" i="36"/>
  <c r="M81" i="36"/>
  <c r="N95" i="36"/>
  <c r="M95" i="36"/>
  <c r="N100" i="36"/>
  <c r="M100" i="36"/>
  <c r="N119" i="36"/>
  <c r="M119" i="36"/>
  <c r="N145" i="36"/>
  <c r="M145" i="36"/>
  <c r="M158" i="36"/>
  <c r="N158" i="36"/>
  <c r="N9" i="36"/>
  <c r="M9" i="36"/>
  <c r="N16" i="36"/>
  <c r="M16" i="36"/>
  <c r="N46" i="36"/>
  <c r="O46" i="36" s="1"/>
  <c r="N73" i="36"/>
  <c r="M73" i="36"/>
  <c r="N89" i="36"/>
  <c r="M89" i="36"/>
  <c r="N126" i="36"/>
  <c r="M126" i="36"/>
  <c r="N133" i="36"/>
  <c r="M133" i="36"/>
  <c r="N139" i="36"/>
  <c r="M139" i="36"/>
  <c r="N152" i="36"/>
  <c r="M152" i="36"/>
  <c r="N165" i="36"/>
  <c r="M165" i="36"/>
  <c r="N3" i="36"/>
  <c r="M3" i="36"/>
  <c r="N35" i="36"/>
  <c r="M35" i="36"/>
  <c r="N53" i="36"/>
  <c r="M53" i="36"/>
  <c r="N60" i="36"/>
  <c r="M60" i="36"/>
  <c r="N66" i="36"/>
  <c r="O66" i="36" s="1"/>
  <c r="N82" i="36"/>
  <c r="O82" i="36" s="1"/>
  <c r="N101" i="36"/>
  <c r="M101" i="36"/>
  <c r="N108" i="36"/>
  <c r="M108" i="36"/>
  <c r="N146" i="36"/>
  <c r="M146" i="36"/>
  <c r="N159" i="36"/>
  <c r="M159" i="36"/>
  <c r="N17" i="36"/>
  <c r="M17" i="36"/>
  <c r="N23" i="36"/>
  <c r="M23" i="36"/>
  <c r="N30" i="36"/>
  <c r="M30" i="36"/>
  <c r="N47" i="36"/>
  <c r="M47" i="36"/>
  <c r="N74" i="36"/>
  <c r="M74" i="36"/>
  <c r="N96" i="36"/>
  <c r="M96" i="36"/>
  <c r="N120" i="36"/>
  <c r="M120" i="36"/>
  <c r="M127" i="36"/>
  <c r="N127" i="36"/>
  <c r="N153" i="36"/>
  <c r="M153" i="36"/>
  <c r="N166" i="36"/>
  <c r="M166" i="36"/>
  <c r="N4" i="36"/>
  <c r="M4" i="36"/>
  <c r="N10" i="36"/>
  <c r="M10" i="36"/>
  <c r="N36" i="36"/>
  <c r="M36" i="36"/>
  <c r="N54" i="36"/>
  <c r="M54" i="36"/>
  <c r="N67" i="36"/>
  <c r="O67" i="36" s="1"/>
  <c r="N83" i="36"/>
  <c r="O83" i="36" s="1"/>
  <c r="N102" i="36"/>
  <c r="M102" i="36"/>
  <c r="N109" i="36"/>
  <c r="M109" i="36"/>
  <c r="N134" i="36"/>
  <c r="M134" i="36"/>
  <c r="N140" i="36"/>
  <c r="M140" i="36"/>
  <c r="M147" i="36"/>
  <c r="N147" i="36"/>
  <c r="N97" i="36"/>
  <c r="M97" i="36"/>
  <c r="N24" i="36"/>
  <c r="M24" i="36"/>
  <c r="M48" i="36"/>
  <c r="N48" i="36"/>
  <c r="N115" i="36"/>
  <c r="M115" i="36"/>
  <c r="N128" i="36"/>
  <c r="M128" i="36"/>
  <c r="N154" i="36"/>
  <c r="M154" i="36"/>
  <c r="N160" i="36"/>
  <c r="M160" i="36"/>
  <c r="M90" i="36"/>
  <c r="N90" i="36"/>
  <c r="M99" i="36"/>
  <c r="M114" i="36"/>
  <c r="M116" i="36"/>
  <c r="M136" i="36"/>
  <c r="M156" i="36"/>
  <c r="M163" i="36"/>
  <c r="N99" i="36"/>
  <c r="N114" i="36"/>
  <c r="N116" i="36"/>
  <c r="N136" i="36"/>
  <c r="N156" i="36"/>
  <c r="N163" i="36"/>
  <c r="M22" i="36"/>
  <c r="M31" i="36"/>
  <c r="M42" i="36"/>
  <c r="N22" i="36"/>
  <c r="N31" i="36"/>
  <c r="N42" i="36"/>
  <c r="M86" i="36"/>
  <c r="O86" i="36" s="1"/>
  <c r="N86" i="36"/>
  <c r="N69" i="36"/>
  <c r="O69" i="36" s="1"/>
  <c r="M8" i="36"/>
  <c r="M50" i="36"/>
  <c r="M61" i="36"/>
  <c r="N8" i="36"/>
  <c r="N50" i="36"/>
  <c r="N61" i="36"/>
  <c r="K161" i="35"/>
  <c r="K87" i="35"/>
  <c r="N11" i="35"/>
  <c r="M11" i="35"/>
  <c r="M39" i="35"/>
  <c r="N39" i="35"/>
  <c r="N52" i="35"/>
  <c r="M52" i="35"/>
  <c r="N59" i="35"/>
  <c r="M59" i="35"/>
  <c r="N73" i="35"/>
  <c r="M73" i="35"/>
  <c r="N108" i="35"/>
  <c r="M108" i="35"/>
  <c r="N115" i="35"/>
  <c r="M115" i="35"/>
  <c r="N122" i="35"/>
  <c r="M122" i="35"/>
  <c r="N129" i="35"/>
  <c r="M129" i="35"/>
  <c r="N161" i="35"/>
  <c r="O161" i="35" s="1"/>
  <c r="M6" i="35"/>
  <c r="N6" i="35"/>
  <c r="M19" i="35"/>
  <c r="N19" i="35"/>
  <c r="N32" i="35"/>
  <c r="M32" i="35"/>
  <c r="N12" i="35"/>
  <c r="M12" i="35"/>
  <c r="N40" i="35"/>
  <c r="M40" i="35"/>
  <c r="N53" i="35"/>
  <c r="M53" i="35"/>
  <c r="N60" i="35"/>
  <c r="M60" i="35"/>
  <c r="N74" i="35"/>
  <c r="M74" i="35"/>
  <c r="N95" i="35"/>
  <c r="M95" i="35"/>
  <c r="N102" i="35"/>
  <c r="M102" i="35"/>
  <c r="N109" i="35"/>
  <c r="M109" i="35"/>
  <c r="N116" i="35"/>
  <c r="M116" i="35"/>
  <c r="N130" i="35"/>
  <c r="M130" i="35"/>
  <c r="N7" i="35"/>
  <c r="O7" i="35" s="1"/>
  <c r="N20" i="35"/>
  <c r="M20" i="35"/>
  <c r="N46" i="35"/>
  <c r="O46" i="35" s="1"/>
  <c r="N66" i="35"/>
  <c r="O66" i="35" s="1"/>
  <c r="N81" i="35"/>
  <c r="M81" i="35"/>
  <c r="N89" i="35"/>
  <c r="M89" i="35"/>
  <c r="N123" i="35"/>
  <c r="M123" i="35"/>
  <c r="N162" i="35"/>
  <c r="M162" i="35"/>
  <c r="N13" i="35"/>
  <c r="M13" i="35"/>
  <c r="N33" i="35"/>
  <c r="M33" i="35"/>
  <c r="N47" i="35"/>
  <c r="M47" i="35"/>
  <c r="N96" i="35"/>
  <c r="M96" i="35"/>
  <c r="N103" i="35"/>
  <c r="M103" i="35"/>
  <c r="N110" i="35"/>
  <c r="M110" i="35"/>
  <c r="N143" i="35"/>
  <c r="M143" i="35"/>
  <c r="N150" i="35"/>
  <c r="M150" i="35"/>
  <c r="M149" i="35"/>
  <c r="N149" i="35"/>
  <c r="N41" i="35"/>
  <c r="M41" i="35"/>
  <c r="N54" i="35"/>
  <c r="M54" i="35"/>
  <c r="N67" i="35"/>
  <c r="O67" i="35" s="1"/>
  <c r="N75" i="35"/>
  <c r="M75" i="35"/>
  <c r="N82" i="35"/>
  <c r="O82" i="35" s="1"/>
  <c r="N117" i="35"/>
  <c r="M117" i="35"/>
  <c r="N124" i="35"/>
  <c r="M124" i="35"/>
  <c r="N21" i="35"/>
  <c r="M21" i="35"/>
  <c r="N27" i="35"/>
  <c r="M27" i="35"/>
  <c r="N34" i="35"/>
  <c r="M34" i="35"/>
  <c r="M48" i="35"/>
  <c r="N48" i="35"/>
  <c r="N68" i="35"/>
  <c r="O68" i="35" s="1"/>
  <c r="N97" i="35"/>
  <c r="M97" i="35"/>
  <c r="N111" i="35"/>
  <c r="M111" i="35"/>
  <c r="N137" i="35"/>
  <c r="M137" i="35"/>
  <c r="N144" i="35"/>
  <c r="M144" i="35"/>
  <c r="N157" i="35"/>
  <c r="M157" i="35"/>
  <c r="N14" i="35"/>
  <c r="M14" i="35"/>
  <c r="N42" i="35"/>
  <c r="M42" i="35"/>
  <c r="M55" i="35"/>
  <c r="N55" i="35"/>
  <c r="N76" i="35"/>
  <c r="O76" i="35" s="1"/>
  <c r="K83" i="35"/>
  <c r="N104" i="35"/>
  <c r="M104" i="35"/>
  <c r="M118" i="35"/>
  <c r="N118" i="35"/>
  <c r="N125" i="35"/>
  <c r="M125" i="35"/>
  <c r="N151" i="35"/>
  <c r="M151" i="35"/>
  <c r="N142" i="35"/>
  <c r="M142" i="35"/>
  <c r="N2" i="35"/>
  <c r="M2" i="35"/>
  <c r="N22" i="35"/>
  <c r="M22" i="35"/>
  <c r="M28" i="35"/>
  <c r="N28" i="35"/>
  <c r="N35" i="35"/>
  <c r="M35" i="35"/>
  <c r="M77" i="35"/>
  <c r="N77" i="35"/>
  <c r="N98" i="35"/>
  <c r="M98" i="35"/>
  <c r="N132" i="35"/>
  <c r="M132" i="35"/>
  <c r="M138" i="35"/>
  <c r="N138" i="35"/>
  <c r="N145" i="35"/>
  <c r="M145" i="35"/>
  <c r="N9" i="35"/>
  <c r="M9" i="35"/>
  <c r="N15" i="35"/>
  <c r="M15" i="35"/>
  <c r="N43" i="35"/>
  <c r="M43" i="35"/>
  <c r="N49" i="35"/>
  <c r="M49" i="35"/>
  <c r="N56" i="35"/>
  <c r="M56" i="35"/>
  <c r="N62" i="35"/>
  <c r="M62" i="35"/>
  <c r="N84" i="35"/>
  <c r="M84" i="35"/>
  <c r="M105" i="35"/>
  <c r="N105" i="35"/>
  <c r="N112" i="35"/>
  <c r="M112" i="35"/>
  <c r="N119" i="35"/>
  <c r="M119" i="35"/>
  <c r="N126" i="35"/>
  <c r="M126" i="35"/>
  <c r="N152" i="35"/>
  <c r="M152" i="35"/>
  <c r="M158" i="35"/>
  <c r="N158" i="35"/>
  <c r="N164" i="35"/>
  <c r="M164" i="35"/>
  <c r="M88" i="35"/>
  <c r="O88" i="35" s="1"/>
  <c r="N3" i="35"/>
  <c r="M3" i="35"/>
  <c r="N23" i="35"/>
  <c r="M23" i="35"/>
  <c r="N29" i="35"/>
  <c r="M29" i="35"/>
  <c r="N36" i="35"/>
  <c r="M36" i="35"/>
  <c r="N70" i="35"/>
  <c r="O70" i="35" s="1"/>
  <c r="N99" i="35"/>
  <c r="M99" i="35"/>
  <c r="N133" i="35"/>
  <c r="M133" i="35"/>
  <c r="N139" i="35"/>
  <c r="M139" i="35"/>
  <c r="N146" i="35"/>
  <c r="M146" i="35"/>
  <c r="N65" i="35"/>
  <c r="O65" i="35" s="1"/>
  <c r="N16" i="35"/>
  <c r="M16" i="35"/>
  <c r="N50" i="35"/>
  <c r="M50" i="35"/>
  <c r="N71" i="35"/>
  <c r="M71" i="35"/>
  <c r="N78" i="35"/>
  <c r="M78" i="35"/>
  <c r="N106" i="35"/>
  <c r="M106" i="35"/>
  <c r="N113" i="35"/>
  <c r="M113" i="35"/>
  <c r="M127" i="35"/>
  <c r="N127" i="35"/>
  <c r="N153" i="35"/>
  <c r="M153" i="35"/>
  <c r="N159" i="35"/>
  <c r="M159" i="35"/>
  <c r="N165" i="35"/>
  <c r="M165" i="35"/>
  <c r="N80" i="35"/>
  <c r="O80" i="35" s="1"/>
  <c r="N4" i="35"/>
  <c r="M4" i="35"/>
  <c r="N10" i="35"/>
  <c r="M10" i="35"/>
  <c r="N24" i="35"/>
  <c r="M24" i="35"/>
  <c r="N37" i="35"/>
  <c r="M37" i="35"/>
  <c r="N44" i="35"/>
  <c r="M44" i="35"/>
  <c r="N57" i="35"/>
  <c r="M57" i="35"/>
  <c r="N63" i="35"/>
  <c r="M63" i="35"/>
  <c r="N85" i="35"/>
  <c r="M85" i="35"/>
  <c r="N92" i="35"/>
  <c r="M92" i="35"/>
  <c r="N120" i="35"/>
  <c r="M120" i="35"/>
  <c r="M147" i="35"/>
  <c r="N147" i="35"/>
  <c r="N17" i="35"/>
  <c r="M17" i="35"/>
  <c r="N30" i="35"/>
  <c r="M30" i="35"/>
  <c r="N51" i="35"/>
  <c r="M51" i="35"/>
  <c r="N93" i="35"/>
  <c r="M93" i="35"/>
  <c r="N100" i="35"/>
  <c r="M100" i="35"/>
  <c r="N114" i="35"/>
  <c r="M114" i="35"/>
  <c r="N128" i="35"/>
  <c r="M128" i="35"/>
  <c r="N134" i="35"/>
  <c r="M134" i="35"/>
  <c r="N140" i="35"/>
  <c r="M140" i="35"/>
  <c r="N154" i="35"/>
  <c r="M154" i="35"/>
  <c r="N166" i="35"/>
  <c r="M166" i="35"/>
  <c r="N38" i="35"/>
  <c r="M38" i="35"/>
  <c r="N45" i="35"/>
  <c r="M45" i="35"/>
  <c r="N58" i="35"/>
  <c r="M58" i="35"/>
  <c r="N64" i="35"/>
  <c r="M64" i="35"/>
  <c r="N72" i="35"/>
  <c r="M72" i="35"/>
  <c r="N86" i="35"/>
  <c r="M86" i="35"/>
  <c r="O86" i="35" s="1"/>
  <c r="N107" i="35"/>
  <c r="M107" i="35"/>
  <c r="N121" i="35"/>
  <c r="M121" i="35"/>
  <c r="N148" i="35"/>
  <c r="M148" i="35"/>
  <c r="N160" i="35"/>
  <c r="M160" i="35"/>
  <c r="N5" i="35"/>
  <c r="M5" i="35"/>
  <c r="N18" i="35"/>
  <c r="M18" i="35"/>
  <c r="N25" i="35"/>
  <c r="M25" i="35"/>
  <c r="N31" i="35"/>
  <c r="M31" i="35"/>
  <c r="M87" i="35"/>
  <c r="N87" i="35"/>
  <c r="N94" i="35"/>
  <c r="M94" i="35"/>
  <c r="N101" i="35"/>
  <c r="M101" i="35"/>
  <c r="N135" i="35"/>
  <c r="M135" i="35"/>
  <c r="N141" i="35"/>
  <c r="M141" i="35"/>
  <c r="N155" i="35"/>
  <c r="M155" i="35"/>
  <c r="M90" i="35"/>
  <c r="M26" i="35"/>
  <c r="N90" i="35"/>
  <c r="M136" i="35"/>
  <c r="M156" i="35"/>
  <c r="M163" i="35"/>
  <c r="N26" i="35"/>
  <c r="N136" i="35"/>
  <c r="N156" i="35"/>
  <c r="N163" i="35"/>
  <c r="M91" i="35"/>
  <c r="N91" i="35"/>
  <c r="N69" i="35"/>
  <c r="O69" i="35" s="1"/>
  <c r="M8" i="35"/>
  <c r="M61" i="35"/>
  <c r="M79" i="35"/>
  <c r="M131" i="35"/>
  <c r="N8" i="35"/>
  <c r="N61" i="35"/>
  <c r="N79" i="35"/>
  <c r="N131" i="35"/>
  <c r="M77" i="25"/>
  <c r="N77" i="25"/>
  <c r="K89" i="25"/>
  <c r="K83" i="25"/>
  <c r="N48" i="25"/>
  <c r="K91" i="25"/>
  <c r="N89" i="24"/>
  <c r="M89" i="24"/>
  <c r="K91" i="24"/>
  <c r="K45" i="24"/>
  <c r="K87" i="24"/>
  <c r="K88" i="24"/>
  <c r="K161" i="23"/>
  <c r="K92" i="23"/>
  <c r="K87" i="23"/>
  <c r="K88" i="23"/>
  <c r="M86" i="17"/>
  <c r="N86" i="17"/>
  <c r="N144" i="17"/>
  <c r="M144" i="17"/>
  <c r="K91" i="17"/>
  <c r="K45" i="17"/>
  <c r="K7" i="17"/>
  <c r="K161" i="17"/>
  <c r="K91" i="22"/>
  <c r="K45" i="22"/>
  <c r="M12" i="22"/>
  <c r="N12" i="22"/>
  <c r="K87" i="22"/>
  <c r="M3" i="22"/>
  <c r="K61" i="22"/>
  <c r="K161" i="22"/>
  <c r="N3" i="22"/>
  <c r="K83" i="22"/>
  <c r="K61" i="16"/>
  <c r="N61" i="16" s="1"/>
  <c r="K7" i="16"/>
  <c r="N7" i="16" s="1"/>
  <c r="O7" i="16" s="1"/>
  <c r="K45" i="16"/>
  <c r="N45" i="16" s="1"/>
  <c r="N86" i="31"/>
  <c r="O86" i="31" s="1"/>
  <c r="K87" i="31"/>
  <c r="K161" i="31"/>
  <c r="K45" i="31"/>
  <c r="K83" i="15"/>
  <c r="K91" i="15"/>
  <c r="N91" i="15" s="1"/>
  <c r="N136" i="32"/>
  <c r="M136" i="32"/>
  <c r="N19" i="32"/>
  <c r="K87" i="32"/>
  <c r="K161" i="32"/>
  <c r="K7" i="32"/>
  <c r="K88" i="32"/>
  <c r="N88" i="32" s="1"/>
  <c r="K61" i="32"/>
  <c r="K89" i="32"/>
  <c r="K87" i="12"/>
  <c r="K161" i="12"/>
  <c r="K45" i="12"/>
  <c r="K89" i="12"/>
  <c r="M89" i="11"/>
  <c r="N89" i="11"/>
  <c r="K161" i="11"/>
  <c r="N160" i="16"/>
  <c r="M160" i="16"/>
  <c r="N3" i="16"/>
  <c r="M3" i="16"/>
  <c r="N17" i="16"/>
  <c r="M17" i="16"/>
  <c r="N32" i="16"/>
  <c r="M32" i="16"/>
  <c r="M39" i="16"/>
  <c r="N39" i="16"/>
  <c r="N59" i="16"/>
  <c r="M59" i="16"/>
  <c r="N66" i="16"/>
  <c r="O66" i="16" s="1"/>
  <c r="N103" i="16"/>
  <c r="M103" i="16"/>
  <c r="N125" i="16"/>
  <c r="M125" i="16"/>
  <c r="N132" i="16"/>
  <c r="M132" i="16"/>
  <c r="N153" i="16"/>
  <c r="M153" i="16"/>
  <c r="N10" i="16"/>
  <c r="M10" i="16"/>
  <c r="N75" i="16"/>
  <c r="M75" i="16"/>
  <c r="N111" i="16"/>
  <c r="M111" i="16"/>
  <c r="M118" i="16"/>
  <c r="N118" i="16"/>
  <c r="N139" i="16"/>
  <c r="M139" i="16"/>
  <c r="N146" i="16"/>
  <c r="M146" i="16"/>
  <c r="N154" i="16"/>
  <c r="M154" i="16"/>
  <c r="K161" i="16"/>
  <c r="N4" i="16"/>
  <c r="M4" i="16"/>
  <c r="N25" i="16"/>
  <c r="M25" i="16"/>
  <c r="N40" i="16"/>
  <c r="M40" i="16"/>
  <c r="N52" i="16"/>
  <c r="M52" i="16"/>
  <c r="N60" i="16"/>
  <c r="M60" i="16"/>
  <c r="N67" i="16"/>
  <c r="O67" i="16" s="1"/>
  <c r="N96" i="16"/>
  <c r="M96" i="16"/>
  <c r="N104" i="16"/>
  <c r="M104" i="16"/>
  <c r="N133" i="16"/>
  <c r="M133" i="16"/>
  <c r="N65" i="16"/>
  <c r="O65" i="16" s="1"/>
  <c r="N11" i="16"/>
  <c r="M11" i="16"/>
  <c r="N18" i="16"/>
  <c r="M18" i="16"/>
  <c r="N33" i="16"/>
  <c r="M33" i="16"/>
  <c r="N46" i="16"/>
  <c r="O46" i="16" s="1"/>
  <c r="N76" i="16"/>
  <c r="O76" i="16" s="1"/>
  <c r="N84" i="16"/>
  <c r="M84" i="16"/>
  <c r="N119" i="16"/>
  <c r="M119" i="16"/>
  <c r="N126" i="16"/>
  <c r="M126" i="16"/>
  <c r="N140" i="16"/>
  <c r="M140" i="16"/>
  <c r="M147" i="16"/>
  <c r="N147" i="16"/>
  <c r="N155" i="16"/>
  <c r="M155" i="16"/>
  <c r="N162" i="16"/>
  <c r="M162" i="16"/>
  <c r="N95" i="16"/>
  <c r="M95" i="16"/>
  <c r="N5" i="16"/>
  <c r="M5" i="16"/>
  <c r="N26" i="16"/>
  <c r="M26" i="16"/>
  <c r="N41" i="16"/>
  <c r="M41" i="16"/>
  <c r="N53" i="16"/>
  <c r="M53" i="16"/>
  <c r="M61" i="16"/>
  <c r="N68" i="16"/>
  <c r="O68" i="16" s="1"/>
  <c r="M77" i="16"/>
  <c r="N77" i="16"/>
  <c r="N97" i="16"/>
  <c r="M97" i="16"/>
  <c r="M105" i="16"/>
  <c r="N105" i="16"/>
  <c r="N112" i="16"/>
  <c r="M112" i="16"/>
  <c r="N12" i="16"/>
  <c r="M12" i="16"/>
  <c r="M19" i="16"/>
  <c r="N19" i="16"/>
  <c r="N34" i="16"/>
  <c r="M34" i="16"/>
  <c r="N47" i="16"/>
  <c r="M47" i="16"/>
  <c r="N91" i="16"/>
  <c r="M91" i="16"/>
  <c r="O91" i="16" s="1"/>
  <c r="N120" i="16"/>
  <c r="M120" i="16"/>
  <c r="M127" i="16"/>
  <c r="N127" i="16"/>
  <c r="N134" i="16"/>
  <c r="M134" i="16"/>
  <c r="N141" i="16"/>
  <c r="M141" i="16"/>
  <c r="N148" i="16"/>
  <c r="M148" i="16"/>
  <c r="N163" i="16"/>
  <c r="M163" i="16"/>
  <c r="N51" i="16"/>
  <c r="M51" i="16"/>
  <c r="M6" i="16"/>
  <c r="N6" i="16"/>
  <c r="N27" i="16"/>
  <c r="M27" i="16"/>
  <c r="N42" i="16"/>
  <c r="M42" i="16"/>
  <c r="N54" i="16"/>
  <c r="M54" i="16"/>
  <c r="N69" i="16"/>
  <c r="O69" i="16" s="1"/>
  <c r="N85" i="16"/>
  <c r="M85" i="16"/>
  <c r="N98" i="16"/>
  <c r="M98" i="16"/>
  <c r="N106" i="16"/>
  <c r="M106" i="16"/>
  <c r="N24" i="16"/>
  <c r="M24" i="16"/>
  <c r="N13" i="16"/>
  <c r="M13" i="16"/>
  <c r="N20" i="16"/>
  <c r="M20" i="16"/>
  <c r="N35" i="16"/>
  <c r="M35" i="16"/>
  <c r="M48" i="16"/>
  <c r="N48" i="16"/>
  <c r="N70" i="16"/>
  <c r="O70" i="16" s="1"/>
  <c r="N78" i="16"/>
  <c r="M78" i="16"/>
  <c r="N113" i="16"/>
  <c r="M113" i="16"/>
  <c r="N121" i="16"/>
  <c r="M121" i="16"/>
  <c r="N128" i="16"/>
  <c r="M128" i="16"/>
  <c r="N135" i="16"/>
  <c r="M135" i="16"/>
  <c r="N142" i="16"/>
  <c r="M142" i="16"/>
  <c r="M149" i="16"/>
  <c r="N149" i="16"/>
  <c r="N164" i="16"/>
  <c r="M164" i="16"/>
  <c r="M138" i="16"/>
  <c r="N138" i="16"/>
  <c r="M28" i="16"/>
  <c r="N28" i="16"/>
  <c r="N43" i="16"/>
  <c r="M43" i="16"/>
  <c r="M55" i="16"/>
  <c r="N55" i="16"/>
  <c r="N62" i="16"/>
  <c r="M62" i="16"/>
  <c r="N71" i="16"/>
  <c r="M71" i="16"/>
  <c r="N99" i="16"/>
  <c r="M99" i="16"/>
  <c r="N107" i="16"/>
  <c r="M107" i="16"/>
  <c r="N117" i="16"/>
  <c r="M117" i="16"/>
  <c r="N14" i="16"/>
  <c r="M14" i="16"/>
  <c r="N21" i="16"/>
  <c r="M21" i="16"/>
  <c r="N36" i="16"/>
  <c r="M36" i="16"/>
  <c r="N93" i="16"/>
  <c r="M93" i="16"/>
  <c r="N114" i="16"/>
  <c r="M114" i="16"/>
  <c r="N122" i="16"/>
  <c r="M122" i="16"/>
  <c r="N129" i="16"/>
  <c r="M129" i="16"/>
  <c r="N150" i="16"/>
  <c r="M150" i="16"/>
  <c r="N157" i="16"/>
  <c r="M157" i="16"/>
  <c r="N165" i="16"/>
  <c r="M165" i="16"/>
  <c r="N82" i="16"/>
  <c r="O82" i="16" s="1"/>
  <c r="N29" i="16"/>
  <c r="M29" i="16"/>
  <c r="N49" i="16"/>
  <c r="M49" i="16"/>
  <c r="N56" i="16"/>
  <c r="M56" i="16"/>
  <c r="N72" i="16"/>
  <c r="M72" i="16"/>
  <c r="N79" i="16"/>
  <c r="M79" i="16"/>
  <c r="N100" i="16"/>
  <c r="M100" i="16"/>
  <c r="N108" i="16"/>
  <c r="M108" i="16"/>
  <c r="N143" i="16"/>
  <c r="M143" i="16"/>
  <c r="N15" i="16"/>
  <c r="M15" i="16"/>
  <c r="N22" i="16"/>
  <c r="M22" i="16"/>
  <c r="N37" i="16"/>
  <c r="M37" i="16"/>
  <c r="N44" i="16"/>
  <c r="M44" i="16"/>
  <c r="N63" i="16"/>
  <c r="M63" i="16"/>
  <c r="M87" i="16"/>
  <c r="O87" i="16" s="1"/>
  <c r="N87" i="16"/>
  <c r="N115" i="16"/>
  <c r="M115" i="16"/>
  <c r="N130" i="16"/>
  <c r="M130" i="16"/>
  <c r="N151" i="16"/>
  <c r="M151" i="16"/>
  <c r="M158" i="16"/>
  <c r="N158" i="16"/>
  <c r="N8" i="16"/>
  <c r="M8" i="16"/>
  <c r="N30" i="16"/>
  <c r="M30" i="16"/>
  <c r="N57" i="16"/>
  <c r="M57" i="16"/>
  <c r="N73" i="16"/>
  <c r="M73" i="16"/>
  <c r="N80" i="16"/>
  <c r="O80" i="16" s="1"/>
  <c r="N94" i="16"/>
  <c r="M94" i="16"/>
  <c r="N101" i="16"/>
  <c r="M101" i="16"/>
  <c r="N109" i="16"/>
  <c r="M109" i="16"/>
  <c r="N123" i="16"/>
  <c r="M123" i="16"/>
  <c r="N144" i="16"/>
  <c r="M144" i="16"/>
  <c r="N166" i="16"/>
  <c r="M166" i="16"/>
  <c r="N23" i="16"/>
  <c r="M23" i="16"/>
  <c r="M45" i="16"/>
  <c r="N50" i="16"/>
  <c r="M50" i="16"/>
  <c r="N64" i="16"/>
  <c r="M64" i="16"/>
  <c r="N81" i="16"/>
  <c r="M81" i="16"/>
  <c r="N88" i="16"/>
  <c r="M88" i="16"/>
  <c r="N116" i="16"/>
  <c r="M116" i="16"/>
  <c r="N137" i="16"/>
  <c r="M137" i="16"/>
  <c r="N152" i="16"/>
  <c r="M152" i="16"/>
  <c r="N159" i="16"/>
  <c r="M159" i="16"/>
  <c r="N2" i="16"/>
  <c r="M2" i="16"/>
  <c r="N9" i="16"/>
  <c r="M9" i="16"/>
  <c r="N16" i="16"/>
  <c r="M16" i="16"/>
  <c r="N31" i="16"/>
  <c r="M31" i="16"/>
  <c r="N38" i="16"/>
  <c r="M38" i="16"/>
  <c r="N58" i="16"/>
  <c r="M58" i="16"/>
  <c r="N74" i="16"/>
  <c r="M74" i="16"/>
  <c r="N102" i="16"/>
  <c r="M102" i="16"/>
  <c r="N110" i="16"/>
  <c r="M110" i="16"/>
  <c r="N124" i="16"/>
  <c r="M124" i="16"/>
  <c r="N131" i="16"/>
  <c r="M131" i="16"/>
  <c r="N145" i="16"/>
  <c r="M145" i="16"/>
  <c r="N90" i="16"/>
  <c r="M136" i="16"/>
  <c r="M156" i="16"/>
  <c r="N136" i="16"/>
  <c r="N156" i="16"/>
  <c r="M86" i="16"/>
  <c r="O86" i="16" s="1"/>
  <c r="N89" i="16"/>
  <c r="N102" i="31"/>
  <c r="M102" i="31"/>
  <c r="N35" i="31"/>
  <c r="M35" i="31"/>
  <c r="N43" i="31"/>
  <c r="M43" i="31"/>
  <c r="N54" i="31"/>
  <c r="M54" i="31"/>
  <c r="N61" i="31"/>
  <c r="M61" i="31"/>
  <c r="N68" i="31"/>
  <c r="O68" i="31" s="1"/>
  <c r="K83" i="31"/>
  <c r="M127" i="31"/>
  <c r="N127" i="31"/>
  <c r="M147" i="31"/>
  <c r="N147" i="31"/>
  <c r="N36" i="31"/>
  <c r="M36" i="31"/>
  <c r="M55" i="31"/>
  <c r="N55" i="31"/>
  <c r="N62" i="31"/>
  <c r="M62" i="31"/>
  <c r="N69" i="31"/>
  <c r="O69" i="31" s="1"/>
  <c r="M77" i="31"/>
  <c r="N77" i="31"/>
  <c r="N84" i="31"/>
  <c r="M84" i="31"/>
  <c r="N109" i="31"/>
  <c r="M109" i="31"/>
  <c r="N128" i="31"/>
  <c r="M128" i="31"/>
  <c r="N134" i="31"/>
  <c r="M134" i="31"/>
  <c r="N148" i="31"/>
  <c r="M148" i="31"/>
  <c r="N3" i="31"/>
  <c r="M3" i="31"/>
  <c r="N16" i="31"/>
  <c r="M16" i="31"/>
  <c r="N24" i="31"/>
  <c r="M24" i="31"/>
  <c r="N30" i="31"/>
  <c r="M30" i="31"/>
  <c r="N44" i="31"/>
  <c r="M44" i="31"/>
  <c r="N103" i="31"/>
  <c r="M103" i="31"/>
  <c r="N15" i="31"/>
  <c r="M15" i="31"/>
  <c r="N10" i="31"/>
  <c r="M10" i="31"/>
  <c r="N37" i="31"/>
  <c r="M37" i="31"/>
  <c r="N50" i="31"/>
  <c r="M50" i="31"/>
  <c r="N56" i="31"/>
  <c r="M56" i="31"/>
  <c r="N91" i="31"/>
  <c r="M91" i="31"/>
  <c r="N110" i="31"/>
  <c r="M110" i="31"/>
  <c r="N115" i="31"/>
  <c r="M115" i="31"/>
  <c r="N129" i="31"/>
  <c r="M129" i="31"/>
  <c r="M149" i="31"/>
  <c r="N149" i="31"/>
  <c r="N155" i="31"/>
  <c r="M155" i="31"/>
  <c r="N4" i="31"/>
  <c r="M4" i="31"/>
  <c r="N17" i="31"/>
  <c r="M17" i="31"/>
  <c r="N31" i="31"/>
  <c r="M31" i="31"/>
  <c r="N45" i="31"/>
  <c r="M45" i="31"/>
  <c r="N63" i="31"/>
  <c r="M63" i="31"/>
  <c r="N78" i="31"/>
  <c r="M78" i="31"/>
  <c r="N85" i="31"/>
  <c r="M85" i="31"/>
  <c r="N97" i="31"/>
  <c r="M97" i="31"/>
  <c r="N122" i="31"/>
  <c r="M122" i="31"/>
  <c r="N135" i="31"/>
  <c r="M135" i="31"/>
  <c r="N142" i="31"/>
  <c r="M142" i="31"/>
  <c r="N162" i="31"/>
  <c r="M162" i="31"/>
  <c r="N25" i="31"/>
  <c r="M25" i="31"/>
  <c r="N38" i="31"/>
  <c r="M38" i="31"/>
  <c r="N51" i="31"/>
  <c r="M51" i="31"/>
  <c r="N57" i="31"/>
  <c r="M57" i="31"/>
  <c r="N71" i="31"/>
  <c r="M71" i="31"/>
  <c r="N92" i="31"/>
  <c r="M92" i="31"/>
  <c r="N104" i="31"/>
  <c r="M104" i="31"/>
  <c r="N116" i="31"/>
  <c r="M116" i="31"/>
  <c r="N156" i="31"/>
  <c r="M156" i="31"/>
  <c r="N2" i="31"/>
  <c r="M2" i="31"/>
  <c r="N154" i="31"/>
  <c r="M154" i="31"/>
  <c r="N18" i="31"/>
  <c r="M18" i="31"/>
  <c r="N32" i="31"/>
  <c r="M32" i="31"/>
  <c r="N98" i="31"/>
  <c r="M98" i="31"/>
  <c r="N111" i="31"/>
  <c r="M111" i="31"/>
  <c r="N136" i="31"/>
  <c r="M136" i="31"/>
  <c r="N150" i="31"/>
  <c r="M150" i="31"/>
  <c r="N163" i="31"/>
  <c r="M163" i="31"/>
  <c r="N161" i="31"/>
  <c r="O161" i="31" s="1"/>
  <c r="N5" i="31"/>
  <c r="M5" i="31"/>
  <c r="N11" i="31"/>
  <c r="M11" i="31"/>
  <c r="M39" i="31"/>
  <c r="N39" i="31"/>
  <c r="N58" i="31"/>
  <c r="M58" i="31"/>
  <c r="N72" i="31"/>
  <c r="M72" i="31"/>
  <c r="N79" i="31"/>
  <c r="M79" i="31"/>
  <c r="N93" i="31"/>
  <c r="M93" i="31"/>
  <c r="M105" i="31"/>
  <c r="N105" i="31"/>
  <c r="N123" i="31"/>
  <c r="M123" i="31"/>
  <c r="N130" i="31"/>
  <c r="M130" i="31"/>
  <c r="N143" i="31"/>
  <c r="M143" i="31"/>
  <c r="N157" i="31"/>
  <c r="M157" i="31"/>
  <c r="N23" i="31"/>
  <c r="M23" i="31"/>
  <c r="M19" i="31"/>
  <c r="N19" i="31"/>
  <c r="N52" i="31"/>
  <c r="M52" i="31"/>
  <c r="N99" i="31"/>
  <c r="M99" i="31"/>
  <c r="N117" i="31"/>
  <c r="M117" i="31"/>
  <c r="N137" i="31"/>
  <c r="M137" i="31"/>
  <c r="N151" i="31"/>
  <c r="M151" i="31"/>
  <c r="N164" i="31"/>
  <c r="M164" i="31"/>
  <c r="N96" i="31"/>
  <c r="M96" i="31"/>
  <c r="M6" i="31"/>
  <c r="N6" i="31"/>
  <c r="N12" i="31"/>
  <c r="M12" i="31"/>
  <c r="N33" i="31"/>
  <c r="M33" i="31"/>
  <c r="N40" i="31"/>
  <c r="M40" i="31"/>
  <c r="N59" i="31"/>
  <c r="M59" i="31"/>
  <c r="N73" i="31"/>
  <c r="M73" i="31"/>
  <c r="N80" i="31"/>
  <c r="O80" i="31" s="1"/>
  <c r="M87" i="31"/>
  <c r="N87" i="31"/>
  <c r="N106" i="31"/>
  <c r="M106" i="31"/>
  <c r="N112" i="31"/>
  <c r="M112" i="31"/>
  <c r="N124" i="31"/>
  <c r="M124" i="31"/>
  <c r="N144" i="31"/>
  <c r="M144" i="31"/>
  <c r="N29" i="31"/>
  <c r="M29" i="31"/>
  <c r="N20" i="31"/>
  <c r="M20" i="31"/>
  <c r="N46" i="31"/>
  <c r="O46" i="31" s="1"/>
  <c r="N94" i="31"/>
  <c r="M94" i="31"/>
  <c r="M118" i="31"/>
  <c r="N118" i="31"/>
  <c r="N131" i="31"/>
  <c r="M131" i="31"/>
  <c r="M138" i="31"/>
  <c r="N138" i="31"/>
  <c r="M158" i="31"/>
  <c r="N158" i="31"/>
  <c r="N165" i="31"/>
  <c r="M165" i="31"/>
  <c r="N9" i="31"/>
  <c r="M9" i="31"/>
  <c r="N7" i="31"/>
  <c r="O7" i="31" s="1"/>
  <c r="N13" i="31"/>
  <c r="M13" i="31"/>
  <c r="N34" i="31"/>
  <c r="M34" i="31"/>
  <c r="N41" i="31"/>
  <c r="M41" i="31"/>
  <c r="N47" i="31"/>
  <c r="M47" i="31"/>
  <c r="N60" i="31"/>
  <c r="M60" i="31"/>
  <c r="N65" i="31"/>
  <c r="O65" i="31" s="1"/>
  <c r="N74" i="31"/>
  <c r="M74" i="31"/>
  <c r="N81" i="31"/>
  <c r="M81" i="31"/>
  <c r="N88" i="31"/>
  <c r="M88" i="31"/>
  <c r="N100" i="31"/>
  <c r="M100" i="31"/>
  <c r="N107" i="31"/>
  <c r="M107" i="31"/>
  <c r="N125" i="31"/>
  <c r="M125" i="31"/>
  <c r="N145" i="31"/>
  <c r="M145" i="31"/>
  <c r="N21" i="31"/>
  <c r="M21" i="31"/>
  <c r="N27" i="31"/>
  <c r="M27" i="31"/>
  <c r="N66" i="31"/>
  <c r="O66" i="31" s="1"/>
  <c r="N113" i="31"/>
  <c r="M113" i="31"/>
  <c r="N119" i="31"/>
  <c r="M119" i="31"/>
  <c r="N132" i="31"/>
  <c r="M132" i="31"/>
  <c r="N139" i="31"/>
  <c r="M139" i="31"/>
  <c r="N159" i="31"/>
  <c r="M159" i="31"/>
  <c r="N166" i="31"/>
  <c r="M166" i="31"/>
  <c r="N76" i="31"/>
  <c r="O76" i="31" s="1"/>
  <c r="N42" i="31"/>
  <c r="M42" i="31"/>
  <c r="M48" i="31"/>
  <c r="N48" i="31"/>
  <c r="N82" i="31"/>
  <c r="O82" i="31" s="1"/>
  <c r="N95" i="31"/>
  <c r="M95" i="31"/>
  <c r="N101" i="31"/>
  <c r="M101" i="31"/>
  <c r="N126" i="31"/>
  <c r="M126" i="31"/>
  <c r="N146" i="31"/>
  <c r="M146" i="31"/>
  <c r="N49" i="31"/>
  <c r="M49" i="31"/>
  <c r="N8" i="31"/>
  <c r="M8" i="31"/>
  <c r="N14" i="31"/>
  <c r="M14" i="31"/>
  <c r="N22" i="31"/>
  <c r="M22" i="31"/>
  <c r="M28" i="31"/>
  <c r="N28" i="31"/>
  <c r="N67" i="31"/>
  <c r="O67" i="31" s="1"/>
  <c r="N75" i="31"/>
  <c r="M75" i="31"/>
  <c r="N120" i="31"/>
  <c r="M120" i="31"/>
  <c r="N133" i="31"/>
  <c r="M133" i="31"/>
  <c r="N140" i="31"/>
  <c r="M140" i="31"/>
  <c r="N153" i="31"/>
  <c r="M153" i="31"/>
  <c r="N160" i="31"/>
  <c r="M160" i="31"/>
  <c r="N70" i="31"/>
  <c r="O70" i="31" s="1"/>
  <c r="M90" i="31"/>
  <c r="M26" i="31"/>
  <c r="M53" i="31"/>
  <c r="M64" i="31"/>
  <c r="N90" i="31"/>
  <c r="M114" i="31"/>
  <c r="N26" i="31"/>
  <c r="N53" i="31"/>
  <c r="N64" i="31"/>
  <c r="N114" i="31"/>
  <c r="M108" i="31"/>
  <c r="M121" i="31"/>
  <c r="M141" i="31"/>
  <c r="M152" i="31"/>
  <c r="N108" i="31"/>
  <c r="N121" i="31"/>
  <c r="N141" i="31"/>
  <c r="N152" i="31"/>
  <c r="M89" i="31"/>
  <c r="N89" i="31"/>
  <c r="N16" i="15"/>
  <c r="M16" i="15"/>
  <c r="N24" i="15"/>
  <c r="M24" i="15"/>
  <c r="M39" i="15"/>
  <c r="N39" i="15"/>
  <c r="N60" i="15"/>
  <c r="M60" i="15"/>
  <c r="N67" i="15"/>
  <c r="O67" i="15" s="1"/>
  <c r="N76" i="15"/>
  <c r="O76" i="15" s="1"/>
  <c r="N98" i="15"/>
  <c r="M98" i="15"/>
  <c r="N112" i="15"/>
  <c r="M112" i="15"/>
  <c r="N119" i="15"/>
  <c r="M119" i="15"/>
  <c r="N133" i="15"/>
  <c r="M133" i="15"/>
  <c r="N140" i="15"/>
  <c r="M140" i="15"/>
  <c r="N155" i="15"/>
  <c r="M155" i="15"/>
  <c r="N2" i="15"/>
  <c r="M2" i="15"/>
  <c r="N9" i="15"/>
  <c r="M9" i="15"/>
  <c r="N32" i="15"/>
  <c r="M32" i="15"/>
  <c r="N53" i="15"/>
  <c r="M53" i="15"/>
  <c r="N68" i="15"/>
  <c r="O68" i="15" s="1"/>
  <c r="M77" i="15"/>
  <c r="N77" i="15"/>
  <c r="N84" i="15"/>
  <c r="M84" i="15"/>
  <c r="M105" i="15"/>
  <c r="N105" i="15"/>
  <c r="N126" i="15"/>
  <c r="M126" i="15"/>
  <c r="N148" i="15"/>
  <c r="M148" i="15"/>
  <c r="N161" i="15"/>
  <c r="O161" i="15" s="1"/>
  <c r="N17" i="15"/>
  <c r="M17" i="15"/>
  <c r="N25" i="15"/>
  <c r="M25" i="15"/>
  <c r="N40" i="15"/>
  <c r="M40" i="15"/>
  <c r="N46" i="15"/>
  <c r="O46" i="15" s="1"/>
  <c r="N99" i="15"/>
  <c r="M99" i="15"/>
  <c r="N113" i="15"/>
  <c r="M113" i="15"/>
  <c r="N120" i="15"/>
  <c r="M120" i="15"/>
  <c r="N141" i="15"/>
  <c r="M141" i="15"/>
  <c r="N162" i="15"/>
  <c r="M162" i="15"/>
  <c r="N3" i="15"/>
  <c r="M3" i="15"/>
  <c r="N10" i="15"/>
  <c r="M10" i="15"/>
  <c r="N47" i="15"/>
  <c r="M47" i="15"/>
  <c r="N69" i="15"/>
  <c r="O69" i="15" s="1"/>
  <c r="N92" i="15"/>
  <c r="M92" i="15"/>
  <c r="N106" i="15"/>
  <c r="M106" i="15"/>
  <c r="M127" i="15"/>
  <c r="N127" i="15"/>
  <c r="N134" i="15"/>
  <c r="M134" i="15"/>
  <c r="M149" i="15"/>
  <c r="N149" i="15"/>
  <c r="N125" i="15"/>
  <c r="M125" i="15"/>
  <c r="N18" i="15"/>
  <c r="M18" i="15"/>
  <c r="N26" i="15"/>
  <c r="M26" i="15"/>
  <c r="N33" i="15"/>
  <c r="M33" i="15"/>
  <c r="N41" i="15"/>
  <c r="M41" i="15"/>
  <c r="N54" i="15"/>
  <c r="M54" i="15"/>
  <c r="N61" i="15"/>
  <c r="N70" i="15"/>
  <c r="O70" i="15" s="1"/>
  <c r="N78" i="15"/>
  <c r="M78" i="15"/>
  <c r="N85" i="15"/>
  <c r="M85" i="15"/>
  <c r="N114" i="15"/>
  <c r="M114" i="15"/>
  <c r="N142" i="15"/>
  <c r="M142" i="15"/>
  <c r="M147" i="15"/>
  <c r="N147" i="15"/>
  <c r="N4" i="15"/>
  <c r="M4" i="15"/>
  <c r="N11" i="15"/>
  <c r="M11" i="15"/>
  <c r="M48" i="15"/>
  <c r="N48" i="15"/>
  <c r="N71" i="15"/>
  <c r="M71" i="15"/>
  <c r="N93" i="15"/>
  <c r="M93" i="15"/>
  <c r="N100" i="15"/>
  <c r="M100" i="15"/>
  <c r="N107" i="15"/>
  <c r="M107" i="15"/>
  <c r="N128" i="15"/>
  <c r="M128" i="15"/>
  <c r="N135" i="15"/>
  <c r="M135" i="15"/>
  <c r="N83" i="15"/>
  <c r="O83" i="15" s="1"/>
  <c r="M19" i="15"/>
  <c r="N19" i="15"/>
  <c r="N34" i="15"/>
  <c r="M34" i="15"/>
  <c r="N42" i="15"/>
  <c r="M42" i="15"/>
  <c r="M55" i="15"/>
  <c r="N55" i="15"/>
  <c r="N62" i="15"/>
  <c r="M62" i="15"/>
  <c r="N86" i="15"/>
  <c r="M86" i="15"/>
  <c r="N150" i="15"/>
  <c r="M150" i="15"/>
  <c r="N12" i="15"/>
  <c r="M12" i="15"/>
  <c r="N27" i="15"/>
  <c r="M27" i="15"/>
  <c r="N72" i="15"/>
  <c r="M72" i="15"/>
  <c r="N79" i="15"/>
  <c r="M79" i="15"/>
  <c r="N94" i="15"/>
  <c r="M94" i="15"/>
  <c r="N101" i="15"/>
  <c r="M101" i="15"/>
  <c r="N108" i="15"/>
  <c r="M108" i="15"/>
  <c r="N115" i="15"/>
  <c r="M115" i="15"/>
  <c r="N129" i="15"/>
  <c r="M129" i="15"/>
  <c r="N136" i="15"/>
  <c r="M136" i="15"/>
  <c r="N143" i="15"/>
  <c r="M143" i="15"/>
  <c r="N157" i="15"/>
  <c r="M157" i="15"/>
  <c r="N31" i="15"/>
  <c r="M31" i="15"/>
  <c r="N5" i="15"/>
  <c r="M5" i="15"/>
  <c r="N20" i="15"/>
  <c r="M20" i="15"/>
  <c r="N35" i="15"/>
  <c r="M35" i="15"/>
  <c r="N43" i="15"/>
  <c r="M43" i="15"/>
  <c r="N49" i="15"/>
  <c r="M49" i="15"/>
  <c r="N56" i="15"/>
  <c r="M56" i="15"/>
  <c r="N63" i="15"/>
  <c r="M63" i="15"/>
  <c r="N122" i="15"/>
  <c r="M122" i="15"/>
  <c r="N151" i="15"/>
  <c r="M151" i="15"/>
  <c r="N164" i="15"/>
  <c r="M164" i="15"/>
  <c r="N104" i="15"/>
  <c r="M104" i="15"/>
  <c r="N13" i="15"/>
  <c r="M13" i="15"/>
  <c r="M28" i="15"/>
  <c r="N28" i="15"/>
  <c r="N73" i="15"/>
  <c r="M73" i="15"/>
  <c r="N80" i="15"/>
  <c r="O80" i="15" s="1"/>
  <c r="N109" i="15"/>
  <c r="M109" i="15"/>
  <c r="N116" i="15"/>
  <c r="M116" i="15"/>
  <c r="N130" i="15"/>
  <c r="M130" i="15"/>
  <c r="N144" i="15"/>
  <c r="M144" i="15"/>
  <c r="M158" i="15"/>
  <c r="N158" i="15"/>
  <c r="M6" i="15"/>
  <c r="N6" i="15"/>
  <c r="N21" i="15"/>
  <c r="M21" i="15"/>
  <c r="N36" i="15"/>
  <c r="M36" i="15"/>
  <c r="N57" i="15"/>
  <c r="M57" i="15"/>
  <c r="N64" i="15"/>
  <c r="M64" i="15"/>
  <c r="N88" i="15"/>
  <c r="M88" i="15"/>
  <c r="N95" i="15"/>
  <c r="M95" i="15"/>
  <c r="N102" i="15"/>
  <c r="M102" i="15"/>
  <c r="N137" i="15"/>
  <c r="M137" i="15"/>
  <c r="N152" i="15"/>
  <c r="M152" i="15"/>
  <c r="N165" i="15"/>
  <c r="M165" i="15"/>
  <c r="N29" i="15"/>
  <c r="M29" i="15"/>
  <c r="N44" i="15"/>
  <c r="M44" i="15"/>
  <c r="N50" i="15"/>
  <c r="M50" i="15"/>
  <c r="N74" i="15"/>
  <c r="M74" i="15"/>
  <c r="N81" i="15"/>
  <c r="M81" i="15"/>
  <c r="N110" i="15"/>
  <c r="M110" i="15"/>
  <c r="N123" i="15"/>
  <c r="M123" i="15"/>
  <c r="N145" i="15"/>
  <c r="M145" i="15"/>
  <c r="N159" i="15"/>
  <c r="M159" i="15"/>
  <c r="N14" i="15"/>
  <c r="M14" i="15"/>
  <c r="N22" i="15"/>
  <c r="M22" i="15"/>
  <c r="N37" i="15"/>
  <c r="M37" i="15"/>
  <c r="N58" i="15"/>
  <c r="M58" i="15"/>
  <c r="N96" i="15"/>
  <c r="M96" i="15"/>
  <c r="N103" i="15"/>
  <c r="M103" i="15"/>
  <c r="N117" i="15"/>
  <c r="M117" i="15"/>
  <c r="N131" i="15"/>
  <c r="M131" i="15"/>
  <c r="M138" i="15"/>
  <c r="N138" i="15"/>
  <c r="N153" i="15"/>
  <c r="M153" i="15"/>
  <c r="N166" i="15"/>
  <c r="M166" i="15"/>
  <c r="N30" i="15"/>
  <c r="M30" i="15"/>
  <c r="K45" i="15"/>
  <c r="K168" i="15" s="1"/>
  <c r="N51" i="15"/>
  <c r="M51" i="15"/>
  <c r="N65" i="15"/>
  <c r="O65" i="15" s="1"/>
  <c r="N82" i="15"/>
  <c r="O82" i="15" s="1"/>
  <c r="N111" i="15"/>
  <c r="M111" i="15"/>
  <c r="N124" i="15"/>
  <c r="M124" i="15"/>
  <c r="N146" i="15"/>
  <c r="M146" i="15"/>
  <c r="N160" i="15"/>
  <c r="M160" i="15"/>
  <c r="N8" i="15"/>
  <c r="M8" i="15"/>
  <c r="N52" i="15"/>
  <c r="M52" i="15"/>
  <c r="N15" i="15"/>
  <c r="M15" i="15"/>
  <c r="N23" i="15"/>
  <c r="M23" i="15"/>
  <c r="N38" i="15"/>
  <c r="M38" i="15"/>
  <c r="N59" i="15"/>
  <c r="M59" i="15"/>
  <c r="N66" i="15"/>
  <c r="O66" i="15" s="1"/>
  <c r="N75" i="15"/>
  <c r="M75" i="15"/>
  <c r="N97" i="15"/>
  <c r="M97" i="15"/>
  <c r="M118" i="15"/>
  <c r="N118" i="15"/>
  <c r="N132" i="15"/>
  <c r="M132" i="15"/>
  <c r="N139" i="15"/>
  <c r="M139" i="15"/>
  <c r="N154" i="15"/>
  <c r="M154" i="15"/>
  <c r="M90" i="15"/>
  <c r="N90" i="15"/>
  <c r="M156" i="15"/>
  <c r="M163" i="15"/>
  <c r="N156" i="15"/>
  <c r="N163" i="15"/>
  <c r="M121" i="15"/>
  <c r="N121" i="15"/>
  <c r="M89" i="15"/>
  <c r="N89" i="15"/>
  <c r="N15" i="12"/>
  <c r="M15" i="12"/>
  <c r="N21" i="12"/>
  <c r="M21" i="12"/>
  <c r="N35" i="12"/>
  <c r="M35" i="12"/>
  <c r="N42" i="12"/>
  <c r="M42" i="12"/>
  <c r="M48" i="12"/>
  <c r="N48" i="12"/>
  <c r="N55" i="12"/>
  <c r="M55" i="12"/>
  <c r="N62" i="12"/>
  <c r="M62" i="12"/>
  <c r="N72" i="12"/>
  <c r="M72" i="12"/>
  <c r="N114" i="12"/>
  <c r="M114" i="12"/>
  <c r="N121" i="12"/>
  <c r="M121" i="12"/>
  <c r="N154" i="12"/>
  <c r="M154" i="12"/>
  <c r="N160" i="12"/>
  <c r="M160" i="12"/>
  <c r="N22" i="12"/>
  <c r="M22" i="12"/>
  <c r="N29" i="12"/>
  <c r="M29" i="12"/>
  <c r="N43" i="12"/>
  <c r="M43" i="12"/>
  <c r="N63" i="12"/>
  <c r="M63" i="12"/>
  <c r="N73" i="12"/>
  <c r="M73" i="12"/>
  <c r="N79" i="12"/>
  <c r="M79" i="12"/>
  <c r="M87" i="12"/>
  <c r="N87" i="12"/>
  <c r="N115" i="12"/>
  <c r="M115" i="12"/>
  <c r="N122" i="12"/>
  <c r="M122" i="12"/>
  <c r="N128" i="12"/>
  <c r="M128" i="12"/>
  <c r="N148" i="12"/>
  <c r="M148" i="12"/>
  <c r="N155" i="12"/>
  <c r="M155" i="12"/>
  <c r="N161" i="12"/>
  <c r="O161" i="12" s="1"/>
  <c r="N93" i="12"/>
  <c r="M93" i="12"/>
  <c r="N2" i="12"/>
  <c r="M2" i="12"/>
  <c r="N9" i="12"/>
  <c r="M9" i="12"/>
  <c r="N16" i="12"/>
  <c r="M16" i="12"/>
  <c r="N36" i="12"/>
  <c r="M36" i="12"/>
  <c r="N56" i="12"/>
  <c r="M56" i="12"/>
  <c r="N94" i="12"/>
  <c r="M94" i="12"/>
  <c r="N101" i="12"/>
  <c r="M101" i="12"/>
  <c r="N108" i="12"/>
  <c r="M108" i="12"/>
  <c r="N136" i="12"/>
  <c r="M136" i="12"/>
  <c r="M23" i="12"/>
  <c r="N23" i="12"/>
  <c r="N30" i="12"/>
  <c r="M30" i="12"/>
  <c r="N64" i="12"/>
  <c r="M64" i="12"/>
  <c r="N74" i="12"/>
  <c r="M74" i="12"/>
  <c r="N80" i="12"/>
  <c r="O80" i="12" s="1"/>
  <c r="N116" i="12"/>
  <c r="M116" i="12"/>
  <c r="N129" i="12"/>
  <c r="M129" i="12"/>
  <c r="N143" i="12"/>
  <c r="M143" i="12"/>
  <c r="M149" i="12"/>
  <c r="N149" i="12"/>
  <c r="N135" i="12"/>
  <c r="M135" i="12"/>
  <c r="N10" i="12"/>
  <c r="M10" i="12"/>
  <c r="N37" i="12"/>
  <c r="M37" i="12"/>
  <c r="N44" i="12"/>
  <c r="M44" i="12"/>
  <c r="N57" i="12"/>
  <c r="M57" i="12"/>
  <c r="N81" i="12"/>
  <c r="M81" i="12"/>
  <c r="N102" i="12"/>
  <c r="M102" i="12"/>
  <c r="N109" i="12"/>
  <c r="M109" i="12"/>
  <c r="N123" i="12"/>
  <c r="M123" i="12"/>
  <c r="N137" i="12"/>
  <c r="M137" i="12"/>
  <c r="N162" i="12"/>
  <c r="M162" i="12"/>
  <c r="N107" i="12"/>
  <c r="M107" i="12"/>
  <c r="N3" i="12"/>
  <c r="M3" i="12"/>
  <c r="N17" i="12"/>
  <c r="M17" i="12"/>
  <c r="N24" i="12"/>
  <c r="M24" i="12"/>
  <c r="N31" i="12"/>
  <c r="M31" i="12"/>
  <c r="N50" i="12"/>
  <c r="M50" i="12"/>
  <c r="N65" i="12"/>
  <c r="O65" i="12" s="1"/>
  <c r="N95" i="12"/>
  <c r="M95" i="12"/>
  <c r="N117" i="12"/>
  <c r="M117" i="12"/>
  <c r="N130" i="12"/>
  <c r="M130" i="12"/>
  <c r="N142" i="12"/>
  <c r="M142" i="12"/>
  <c r="N11" i="12"/>
  <c r="M11" i="12"/>
  <c r="N38" i="12"/>
  <c r="M38" i="12"/>
  <c r="N45" i="12"/>
  <c r="M45" i="12"/>
  <c r="N58" i="12"/>
  <c r="M58" i="12"/>
  <c r="N66" i="12"/>
  <c r="O66" i="12" s="1"/>
  <c r="N75" i="12"/>
  <c r="M75" i="12"/>
  <c r="N82" i="12"/>
  <c r="O82" i="12" s="1"/>
  <c r="N89" i="12"/>
  <c r="M89" i="12"/>
  <c r="N103" i="12"/>
  <c r="M103" i="12"/>
  <c r="N110" i="12"/>
  <c r="M110" i="12"/>
  <c r="N144" i="12"/>
  <c r="M144" i="12"/>
  <c r="N163" i="12"/>
  <c r="M163" i="12"/>
  <c r="N4" i="12"/>
  <c r="M4" i="12"/>
  <c r="N18" i="12"/>
  <c r="M18" i="12"/>
  <c r="N25" i="12"/>
  <c r="M25" i="12"/>
  <c r="N32" i="12"/>
  <c r="M32" i="12"/>
  <c r="N51" i="12"/>
  <c r="M51" i="12"/>
  <c r="N96" i="12"/>
  <c r="M96" i="12"/>
  <c r="N124" i="12"/>
  <c r="M124" i="12"/>
  <c r="N131" i="12"/>
  <c r="M131" i="12"/>
  <c r="N138" i="12"/>
  <c r="M138" i="12"/>
  <c r="N150" i="12"/>
  <c r="M150" i="12"/>
  <c r="N157" i="12"/>
  <c r="M157" i="12"/>
  <c r="N8" i="12"/>
  <c r="M8" i="12"/>
  <c r="N39" i="12"/>
  <c r="M39" i="12"/>
  <c r="N59" i="12"/>
  <c r="M59" i="12"/>
  <c r="N67" i="12"/>
  <c r="O67" i="12" s="1"/>
  <c r="N104" i="12"/>
  <c r="M104" i="12"/>
  <c r="N111" i="12"/>
  <c r="M111" i="12"/>
  <c r="N118" i="12"/>
  <c r="M118" i="12"/>
  <c r="N145" i="12"/>
  <c r="M145" i="12"/>
  <c r="N164" i="12"/>
  <c r="M164" i="12"/>
  <c r="N5" i="12"/>
  <c r="M5" i="12"/>
  <c r="N12" i="12"/>
  <c r="M12" i="12"/>
  <c r="N26" i="12"/>
  <c r="M26" i="12"/>
  <c r="N52" i="12"/>
  <c r="M52" i="12"/>
  <c r="N68" i="12"/>
  <c r="O68" i="12" s="1"/>
  <c r="N76" i="12"/>
  <c r="O76" i="12" s="1"/>
  <c r="N97" i="12"/>
  <c r="M97" i="12"/>
  <c r="N125" i="12"/>
  <c r="M125" i="12"/>
  <c r="N132" i="12"/>
  <c r="M132" i="12"/>
  <c r="N151" i="12"/>
  <c r="M151" i="12"/>
  <c r="N86" i="12"/>
  <c r="M86" i="12"/>
  <c r="N19" i="12"/>
  <c r="M19" i="12"/>
  <c r="N33" i="12"/>
  <c r="M33" i="12"/>
  <c r="N60" i="12"/>
  <c r="M60" i="12"/>
  <c r="N69" i="12"/>
  <c r="O69" i="12" s="1"/>
  <c r="N83" i="12"/>
  <c r="O83" i="12" s="1"/>
  <c r="N139" i="12"/>
  <c r="M139" i="12"/>
  <c r="N146" i="12"/>
  <c r="M146" i="12"/>
  <c r="N158" i="12"/>
  <c r="M158" i="12"/>
  <c r="N165" i="12"/>
  <c r="M165" i="12"/>
  <c r="N13" i="12"/>
  <c r="M13" i="12"/>
  <c r="N27" i="12"/>
  <c r="M27" i="12"/>
  <c r="N40" i="12"/>
  <c r="M40" i="12"/>
  <c r="N46" i="12"/>
  <c r="O46" i="12" s="1"/>
  <c r="N53" i="12"/>
  <c r="M53" i="12"/>
  <c r="N70" i="12"/>
  <c r="O70" i="12" s="1"/>
  <c r="M77" i="12"/>
  <c r="N77" i="12"/>
  <c r="N84" i="12"/>
  <c r="M84" i="12"/>
  <c r="N91" i="12"/>
  <c r="M91" i="12"/>
  <c r="N105" i="12"/>
  <c r="M105" i="12"/>
  <c r="N112" i="12"/>
  <c r="M112" i="12"/>
  <c r="N119" i="12"/>
  <c r="M119" i="12"/>
  <c r="N126" i="12"/>
  <c r="M126" i="12"/>
  <c r="N133" i="12"/>
  <c r="M133" i="12"/>
  <c r="N152" i="12"/>
  <c r="M152" i="12"/>
  <c r="N6" i="12"/>
  <c r="M6" i="12"/>
  <c r="N47" i="12"/>
  <c r="M47" i="12"/>
  <c r="N61" i="12"/>
  <c r="M61" i="12"/>
  <c r="N98" i="12"/>
  <c r="M98" i="12"/>
  <c r="N140" i="12"/>
  <c r="M140" i="12"/>
  <c r="N166" i="12"/>
  <c r="M166" i="12"/>
  <c r="N14" i="12"/>
  <c r="M14" i="12"/>
  <c r="N20" i="12"/>
  <c r="M20" i="12"/>
  <c r="N34" i="12"/>
  <c r="M34" i="12"/>
  <c r="N41" i="12"/>
  <c r="M41" i="12"/>
  <c r="N54" i="12"/>
  <c r="M54" i="12"/>
  <c r="N71" i="12"/>
  <c r="M71" i="12"/>
  <c r="N113" i="12"/>
  <c r="M113" i="12"/>
  <c r="N120" i="12"/>
  <c r="M120" i="12"/>
  <c r="N153" i="12"/>
  <c r="M153" i="12"/>
  <c r="N159" i="12"/>
  <c r="M159" i="12"/>
  <c r="N100" i="12"/>
  <c r="M100" i="12"/>
  <c r="K7" i="12"/>
  <c r="K167" i="12" s="1"/>
  <c r="N28" i="12"/>
  <c r="M28" i="12"/>
  <c r="N85" i="12"/>
  <c r="M85" i="12"/>
  <c r="N99" i="12"/>
  <c r="M99" i="12"/>
  <c r="N106" i="12"/>
  <c r="M106" i="12"/>
  <c r="N127" i="12"/>
  <c r="M127" i="12"/>
  <c r="N134" i="12"/>
  <c r="M134" i="12"/>
  <c r="N141" i="12"/>
  <c r="M141" i="12"/>
  <c r="N147" i="12"/>
  <c r="M147" i="12"/>
  <c r="M90" i="12"/>
  <c r="N90" i="12"/>
  <c r="O90" i="12" s="1"/>
  <c r="M156" i="12"/>
  <c r="N156" i="12"/>
  <c r="M88" i="12"/>
  <c r="M49" i="12"/>
  <c r="M78" i="12"/>
  <c r="N88" i="12"/>
  <c r="N49" i="12"/>
  <c r="N78" i="12"/>
  <c r="M92" i="12"/>
  <c r="N92" i="12"/>
  <c r="N22" i="11"/>
  <c r="M22" i="11"/>
  <c r="N36" i="11"/>
  <c r="M36" i="11"/>
  <c r="N78" i="11"/>
  <c r="M78" i="11"/>
  <c r="N85" i="11"/>
  <c r="M85" i="11"/>
  <c r="N121" i="11"/>
  <c r="M121" i="11"/>
  <c r="N128" i="11"/>
  <c r="M128" i="11"/>
  <c r="N134" i="11"/>
  <c r="M134" i="11"/>
  <c r="N155" i="11"/>
  <c r="M155" i="11"/>
  <c r="N161" i="11"/>
  <c r="O161" i="11" s="1"/>
  <c r="N15" i="11"/>
  <c r="M15" i="11"/>
  <c r="N30" i="11"/>
  <c r="M30" i="11"/>
  <c r="N23" i="11"/>
  <c r="M23" i="11"/>
  <c r="N37" i="11"/>
  <c r="M37" i="11"/>
  <c r="N44" i="11"/>
  <c r="M44" i="11"/>
  <c r="N57" i="11"/>
  <c r="M57" i="11"/>
  <c r="N72" i="11"/>
  <c r="M72" i="11"/>
  <c r="N86" i="11"/>
  <c r="M86" i="11"/>
  <c r="N92" i="11"/>
  <c r="M92" i="11"/>
  <c r="O92" i="11" s="1"/>
  <c r="N107" i="11"/>
  <c r="M107" i="11"/>
  <c r="N122" i="11"/>
  <c r="M122" i="11"/>
  <c r="N135" i="11"/>
  <c r="M135" i="11"/>
  <c r="M149" i="11"/>
  <c r="N149" i="11"/>
  <c r="N2" i="11"/>
  <c r="M2" i="11"/>
  <c r="N16" i="11"/>
  <c r="M16" i="11"/>
  <c r="N31" i="11"/>
  <c r="M31" i="11"/>
  <c r="N64" i="11"/>
  <c r="M64" i="11"/>
  <c r="M87" i="11"/>
  <c r="N87" i="11"/>
  <c r="O87" i="11" s="1"/>
  <c r="N93" i="11"/>
  <c r="M93" i="11"/>
  <c r="N100" i="11"/>
  <c r="M100" i="11"/>
  <c r="N115" i="11"/>
  <c r="M115" i="11"/>
  <c r="N129" i="11"/>
  <c r="M129" i="11"/>
  <c r="N162" i="11"/>
  <c r="M162" i="11"/>
  <c r="N9" i="11"/>
  <c r="M9" i="11"/>
  <c r="N24" i="11"/>
  <c r="M24" i="11"/>
  <c r="N38" i="11"/>
  <c r="M38" i="11"/>
  <c r="K45" i="11"/>
  <c r="N58" i="11"/>
  <c r="M58" i="11"/>
  <c r="N73" i="11"/>
  <c r="M73" i="11"/>
  <c r="N108" i="11"/>
  <c r="M108" i="11"/>
  <c r="N136" i="11"/>
  <c r="M136" i="11"/>
  <c r="N143" i="11"/>
  <c r="M143" i="11"/>
  <c r="N17" i="11"/>
  <c r="M17" i="11"/>
  <c r="N32" i="11"/>
  <c r="M32" i="11"/>
  <c r="N51" i="11"/>
  <c r="M51" i="11"/>
  <c r="N65" i="11"/>
  <c r="O65" i="11" s="1"/>
  <c r="N94" i="11"/>
  <c r="M94" i="11"/>
  <c r="N101" i="11"/>
  <c r="M101" i="11"/>
  <c r="N116" i="11"/>
  <c r="M116" i="11"/>
  <c r="N123" i="11"/>
  <c r="M123" i="11"/>
  <c r="N130" i="11"/>
  <c r="M130" i="11"/>
  <c r="N150" i="11"/>
  <c r="M150" i="11"/>
  <c r="N3" i="11"/>
  <c r="M3" i="11"/>
  <c r="N10" i="11"/>
  <c r="M10" i="11"/>
  <c r="N25" i="11"/>
  <c r="M25" i="11"/>
  <c r="M39" i="11"/>
  <c r="N39" i="11"/>
  <c r="N59" i="11"/>
  <c r="M59" i="11"/>
  <c r="N74" i="11"/>
  <c r="M74" i="11"/>
  <c r="N80" i="11"/>
  <c r="O80" i="11" s="1"/>
  <c r="N88" i="11"/>
  <c r="M88" i="11"/>
  <c r="N109" i="11"/>
  <c r="M109" i="11"/>
  <c r="N137" i="11"/>
  <c r="M137" i="11"/>
  <c r="N18" i="11"/>
  <c r="M18" i="11"/>
  <c r="N52" i="11"/>
  <c r="M52" i="11"/>
  <c r="N66" i="11"/>
  <c r="O66" i="11" s="1"/>
  <c r="N81" i="11"/>
  <c r="M81" i="11"/>
  <c r="N102" i="11"/>
  <c r="M102" i="11"/>
  <c r="N117" i="11"/>
  <c r="M117" i="11"/>
  <c r="N144" i="11"/>
  <c r="M144" i="11"/>
  <c r="N157" i="11"/>
  <c r="M157" i="11"/>
  <c r="N4" i="11"/>
  <c r="M4" i="11"/>
  <c r="N11" i="11"/>
  <c r="M11" i="11"/>
  <c r="N26" i="11"/>
  <c r="M26" i="11"/>
  <c r="N33" i="11"/>
  <c r="M33" i="11"/>
  <c r="N40" i="11"/>
  <c r="M40" i="11"/>
  <c r="N60" i="11"/>
  <c r="M60" i="11"/>
  <c r="N95" i="11"/>
  <c r="M95" i="11"/>
  <c r="N110" i="11"/>
  <c r="M110" i="11"/>
  <c r="N124" i="11"/>
  <c r="M124" i="11"/>
  <c r="M138" i="11"/>
  <c r="N138" i="11"/>
  <c r="N151" i="11"/>
  <c r="M151" i="11"/>
  <c r="N99" i="11"/>
  <c r="M99" i="11"/>
  <c r="M19" i="11"/>
  <c r="N19" i="11"/>
  <c r="N46" i="11"/>
  <c r="O46" i="11" s="1"/>
  <c r="N53" i="11"/>
  <c r="M53" i="11"/>
  <c r="N67" i="11"/>
  <c r="O67" i="11" s="1"/>
  <c r="N75" i="11"/>
  <c r="M75" i="11"/>
  <c r="N82" i="11"/>
  <c r="O82" i="11" s="1"/>
  <c r="N103" i="11"/>
  <c r="M103" i="11"/>
  <c r="M118" i="11"/>
  <c r="N118" i="11"/>
  <c r="N145" i="11"/>
  <c r="M145" i="11"/>
  <c r="M158" i="11"/>
  <c r="N158" i="11"/>
  <c r="N164" i="11"/>
  <c r="M164" i="11"/>
  <c r="N5" i="11"/>
  <c r="M5" i="11"/>
  <c r="N27" i="11"/>
  <c r="M27" i="11"/>
  <c r="N47" i="11"/>
  <c r="M47" i="11"/>
  <c r="N68" i="11"/>
  <c r="O68" i="11" s="1"/>
  <c r="N96" i="11"/>
  <c r="M96" i="11"/>
  <c r="N111" i="11"/>
  <c r="M111" i="11"/>
  <c r="N125" i="11"/>
  <c r="M125" i="11"/>
  <c r="N139" i="11"/>
  <c r="M139" i="11"/>
  <c r="N152" i="11"/>
  <c r="M152" i="11"/>
  <c r="N12" i="11"/>
  <c r="M12" i="11"/>
  <c r="N20" i="11"/>
  <c r="M20" i="11"/>
  <c r="N34" i="11"/>
  <c r="M34" i="11"/>
  <c r="N41" i="11"/>
  <c r="M41" i="11"/>
  <c r="N54" i="11"/>
  <c r="M54" i="11"/>
  <c r="K83" i="11"/>
  <c r="N104" i="11"/>
  <c r="M104" i="11"/>
  <c r="N119" i="11"/>
  <c r="M119" i="11"/>
  <c r="N132" i="11"/>
  <c r="M132" i="11"/>
  <c r="N146" i="11"/>
  <c r="M146" i="11"/>
  <c r="N159" i="11"/>
  <c r="M159" i="11"/>
  <c r="N165" i="11"/>
  <c r="M165" i="11"/>
  <c r="M6" i="11"/>
  <c r="N6" i="11"/>
  <c r="M28" i="11"/>
  <c r="N28" i="11"/>
  <c r="M48" i="11"/>
  <c r="N48" i="11"/>
  <c r="O76" i="11"/>
  <c r="N76" i="11"/>
  <c r="N97" i="11"/>
  <c r="M97" i="11"/>
  <c r="N126" i="11"/>
  <c r="M126" i="11"/>
  <c r="N153" i="11"/>
  <c r="M153" i="11"/>
  <c r="N114" i="11"/>
  <c r="M114" i="11"/>
  <c r="N13" i="11"/>
  <c r="M13" i="11"/>
  <c r="N35" i="11"/>
  <c r="M35" i="11"/>
  <c r="N42" i="11"/>
  <c r="M42" i="11"/>
  <c r="M55" i="11"/>
  <c r="N55" i="11"/>
  <c r="M77" i="11"/>
  <c r="N77" i="11"/>
  <c r="N84" i="11"/>
  <c r="M84" i="11"/>
  <c r="M105" i="11"/>
  <c r="N105" i="11"/>
  <c r="N112" i="11"/>
  <c r="M112" i="11"/>
  <c r="N133" i="11"/>
  <c r="M133" i="11"/>
  <c r="N140" i="11"/>
  <c r="M140" i="11"/>
  <c r="M147" i="11"/>
  <c r="N147" i="11"/>
  <c r="N166" i="11"/>
  <c r="M166" i="11"/>
  <c r="N142" i="11"/>
  <c r="M142" i="11"/>
  <c r="K7" i="11"/>
  <c r="K167" i="11" s="1"/>
  <c r="N21" i="11"/>
  <c r="M21" i="11"/>
  <c r="N29" i="11"/>
  <c r="M29" i="11"/>
  <c r="N70" i="11"/>
  <c r="O70" i="11" s="1"/>
  <c r="N120" i="11"/>
  <c r="M120" i="11"/>
  <c r="M127" i="11"/>
  <c r="N127" i="11"/>
  <c r="N154" i="11"/>
  <c r="M154" i="11"/>
  <c r="N160" i="11"/>
  <c r="M160" i="11"/>
  <c r="N63" i="11"/>
  <c r="M63" i="11"/>
  <c r="N14" i="11"/>
  <c r="M14" i="11"/>
  <c r="N43" i="11"/>
  <c r="M43" i="11"/>
  <c r="N49" i="11"/>
  <c r="M49" i="11"/>
  <c r="N56" i="11"/>
  <c r="M56" i="11"/>
  <c r="N62" i="11"/>
  <c r="M62" i="11"/>
  <c r="N71" i="11"/>
  <c r="M71" i="11"/>
  <c r="N91" i="11"/>
  <c r="M91" i="11"/>
  <c r="N98" i="11"/>
  <c r="M98" i="11"/>
  <c r="N106" i="11"/>
  <c r="M106" i="11"/>
  <c r="N113" i="11"/>
  <c r="M113" i="11"/>
  <c r="N141" i="11"/>
  <c r="M141" i="11"/>
  <c r="N148" i="11"/>
  <c r="M148" i="11"/>
  <c r="M90" i="11"/>
  <c r="N90" i="11"/>
  <c r="M156" i="11"/>
  <c r="M163" i="11"/>
  <c r="N156" i="11"/>
  <c r="N163" i="11"/>
  <c r="N69" i="11"/>
  <c r="O69" i="11" s="1"/>
  <c r="M8" i="11"/>
  <c r="M50" i="11"/>
  <c r="M61" i="11"/>
  <c r="M79" i="11"/>
  <c r="M131" i="11"/>
  <c r="N8" i="11"/>
  <c r="N50" i="11"/>
  <c r="N61" i="11"/>
  <c r="N79" i="11"/>
  <c r="N131" i="11"/>
  <c r="N10" i="22"/>
  <c r="M10" i="22"/>
  <c r="N23" i="22"/>
  <c r="M23" i="22"/>
  <c r="N35" i="22"/>
  <c r="M35" i="22"/>
  <c r="O67" i="22"/>
  <c r="N67" i="22"/>
  <c r="N75" i="22"/>
  <c r="M75" i="22"/>
  <c r="N82" i="22"/>
  <c r="O82" i="22" s="1"/>
  <c r="N95" i="22"/>
  <c r="M95" i="22"/>
  <c r="N161" i="22"/>
  <c r="O161" i="22" s="1"/>
  <c r="N30" i="22"/>
  <c r="M30" i="22"/>
  <c r="N42" i="22"/>
  <c r="M42" i="22"/>
  <c r="M48" i="22"/>
  <c r="N48" i="22"/>
  <c r="N68" i="22"/>
  <c r="O68" i="22" s="1"/>
  <c r="N122" i="22"/>
  <c r="M122" i="22"/>
  <c r="N128" i="22"/>
  <c r="M128" i="22"/>
  <c r="M147" i="22"/>
  <c r="N147" i="22"/>
  <c r="N4" i="22"/>
  <c r="M4" i="22"/>
  <c r="N16" i="22"/>
  <c r="M16" i="22"/>
  <c r="N24" i="22"/>
  <c r="M24" i="22"/>
  <c r="N54" i="22"/>
  <c r="M54" i="22"/>
  <c r="N83" i="22"/>
  <c r="O83" i="22" s="1"/>
  <c r="N101" i="22"/>
  <c r="M101" i="22"/>
  <c r="N109" i="22"/>
  <c r="M109" i="22"/>
  <c r="N135" i="22"/>
  <c r="M135" i="22"/>
  <c r="N142" i="22"/>
  <c r="M142" i="22"/>
  <c r="N148" i="22"/>
  <c r="M148" i="22"/>
  <c r="N155" i="22"/>
  <c r="M155" i="22"/>
  <c r="N31" i="22"/>
  <c r="M31" i="22"/>
  <c r="N43" i="22"/>
  <c r="M43" i="22"/>
  <c r="N69" i="22"/>
  <c r="O69" i="22" s="1"/>
  <c r="N96" i="22"/>
  <c r="M96" i="22"/>
  <c r="N115" i="22"/>
  <c r="M115" i="22"/>
  <c r="N129" i="22"/>
  <c r="M129" i="22"/>
  <c r="N162" i="22"/>
  <c r="M162" i="22"/>
  <c r="N5" i="22"/>
  <c r="M5" i="22"/>
  <c r="N11" i="22"/>
  <c r="M11" i="22"/>
  <c r="N17" i="22"/>
  <c r="M17" i="22"/>
  <c r="N49" i="22"/>
  <c r="M49" i="22"/>
  <c r="M55" i="22"/>
  <c r="N55" i="22"/>
  <c r="N62" i="22"/>
  <c r="M62" i="22"/>
  <c r="N84" i="22"/>
  <c r="M84" i="22"/>
  <c r="N102" i="22"/>
  <c r="M102" i="22"/>
  <c r="N110" i="22"/>
  <c r="M110" i="22"/>
  <c r="N123" i="22"/>
  <c r="M123" i="22"/>
  <c r="M149" i="22"/>
  <c r="N149" i="22"/>
  <c r="N25" i="22"/>
  <c r="M25" i="22"/>
  <c r="N32" i="22"/>
  <c r="M32" i="22"/>
  <c r="M77" i="22"/>
  <c r="N77" i="22"/>
  <c r="N116" i="22"/>
  <c r="M116" i="22"/>
  <c r="N130" i="22"/>
  <c r="M130" i="22"/>
  <c r="N143" i="22"/>
  <c r="M143" i="22"/>
  <c r="M6" i="22"/>
  <c r="N6" i="22"/>
  <c r="N18" i="22"/>
  <c r="M18" i="22"/>
  <c r="N44" i="22"/>
  <c r="M44" i="22"/>
  <c r="N56" i="22"/>
  <c r="M56" i="22"/>
  <c r="N91" i="22"/>
  <c r="M91" i="22"/>
  <c r="O91" i="22" s="1"/>
  <c r="N103" i="22"/>
  <c r="M103" i="22"/>
  <c r="N108" i="22"/>
  <c r="M108" i="22"/>
  <c r="N37" i="22"/>
  <c r="M37" i="22"/>
  <c r="N50" i="22"/>
  <c r="M50" i="22"/>
  <c r="N63" i="22"/>
  <c r="M63" i="22"/>
  <c r="N71" i="22"/>
  <c r="M71" i="22"/>
  <c r="N85" i="22"/>
  <c r="M85" i="22"/>
  <c r="N97" i="22"/>
  <c r="M97" i="22"/>
  <c r="N111" i="22"/>
  <c r="M111" i="22"/>
  <c r="N117" i="22"/>
  <c r="M117" i="22"/>
  <c r="N150" i="22"/>
  <c r="M150" i="22"/>
  <c r="N141" i="22"/>
  <c r="M141" i="22"/>
  <c r="N7" i="22"/>
  <c r="O7" i="22" s="1"/>
  <c r="M19" i="22"/>
  <c r="N19" i="22"/>
  <c r="N33" i="22"/>
  <c r="M33" i="22"/>
  <c r="N45" i="22"/>
  <c r="M45" i="22"/>
  <c r="N57" i="22"/>
  <c r="M57" i="22"/>
  <c r="N78" i="22"/>
  <c r="M78" i="22"/>
  <c r="N92" i="22"/>
  <c r="M92" i="22"/>
  <c r="N104" i="22"/>
  <c r="M104" i="22"/>
  <c r="N131" i="22"/>
  <c r="M131" i="22"/>
  <c r="N137" i="22"/>
  <c r="M137" i="22"/>
  <c r="N157" i="22"/>
  <c r="M157" i="22"/>
  <c r="N100" i="22"/>
  <c r="M100" i="22"/>
  <c r="N38" i="22"/>
  <c r="M38" i="22"/>
  <c r="N51" i="22"/>
  <c r="M51" i="22"/>
  <c r="N72" i="22"/>
  <c r="M72" i="22"/>
  <c r="M118" i="22"/>
  <c r="N118" i="22"/>
  <c r="N151" i="22"/>
  <c r="M151" i="22"/>
  <c r="N164" i="22"/>
  <c r="M164" i="22"/>
  <c r="N2" i="22"/>
  <c r="M2" i="22"/>
  <c r="N20" i="22"/>
  <c r="M20" i="22"/>
  <c r="N58" i="22"/>
  <c r="M58" i="22"/>
  <c r="N93" i="22"/>
  <c r="M93" i="22"/>
  <c r="M105" i="22"/>
  <c r="N105" i="22"/>
  <c r="N112" i="22"/>
  <c r="M112" i="22"/>
  <c r="N132" i="22"/>
  <c r="M132" i="22"/>
  <c r="M138" i="22"/>
  <c r="N138" i="22"/>
  <c r="M158" i="22"/>
  <c r="N158" i="22"/>
  <c r="N8" i="22"/>
  <c r="M8" i="22"/>
  <c r="N27" i="22"/>
  <c r="M27" i="22"/>
  <c r="M39" i="22"/>
  <c r="N39" i="22"/>
  <c r="N73" i="22"/>
  <c r="M73" i="22"/>
  <c r="N79" i="22"/>
  <c r="M79" i="22"/>
  <c r="N119" i="22"/>
  <c r="M119" i="22"/>
  <c r="N125" i="22"/>
  <c r="M125" i="22"/>
  <c r="N152" i="22"/>
  <c r="M152" i="22"/>
  <c r="N165" i="22"/>
  <c r="M165" i="22"/>
  <c r="N61" i="22"/>
  <c r="M61" i="22"/>
  <c r="N13" i="22"/>
  <c r="M13" i="22"/>
  <c r="N21" i="22"/>
  <c r="M21" i="22"/>
  <c r="N34" i="22"/>
  <c r="M34" i="22"/>
  <c r="N59" i="22"/>
  <c r="M59" i="22"/>
  <c r="M87" i="22"/>
  <c r="N87" i="22"/>
  <c r="O87" i="22" s="1"/>
  <c r="N106" i="22"/>
  <c r="M106" i="22"/>
  <c r="N133" i="22"/>
  <c r="M133" i="22"/>
  <c r="N139" i="22"/>
  <c r="M139" i="22"/>
  <c r="N145" i="22"/>
  <c r="M145" i="22"/>
  <c r="N159" i="22"/>
  <c r="M159" i="22"/>
  <c r="N52" i="22"/>
  <c r="M52" i="22"/>
  <c r="N9" i="22"/>
  <c r="M9" i="22"/>
  <c r="M28" i="22"/>
  <c r="N28" i="22"/>
  <c r="N40" i="22"/>
  <c r="M40" i="22"/>
  <c r="N65" i="22"/>
  <c r="O65" i="22" s="1"/>
  <c r="N74" i="22"/>
  <c r="M74" i="22"/>
  <c r="N80" i="22"/>
  <c r="O80" i="22" s="1"/>
  <c r="N94" i="22"/>
  <c r="M94" i="22"/>
  <c r="N113" i="22"/>
  <c r="M113" i="22"/>
  <c r="N120" i="22"/>
  <c r="M120" i="22"/>
  <c r="N126" i="22"/>
  <c r="M126" i="22"/>
  <c r="N153" i="22"/>
  <c r="M153" i="22"/>
  <c r="N166" i="22"/>
  <c r="M166" i="22"/>
  <c r="N15" i="22"/>
  <c r="M15" i="22"/>
  <c r="N14" i="22"/>
  <c r="M14" i="22"/>
  <c r="N22" i="22"/>
  <c r="M22" i="22"/>
  <c r="N46" i="22"/>
  <c r="O46" i="22" s="1"/>
  <c r="N60" i="22"/>
  <c r="M60" i="22"/>
  <c r="N66" i="22"/>
  <c r="O66" i="22" s="1"/>
  <c r="N81" i="22"/>
  <c r="M81" i="22"/>
  <c r="N99" i="22"/>
  <c r="M99" i="22"/>
  <c r="N107" i="22"/>
  <c r="M107" i="22"/>
  <c r="N140" i="22"/>
  <c r="M140" i="22"/>
  <c r="N146" i="22"/>
  <c r="M146" i="22"/>
  <c r="N160" i="22"/>
  <c r="M160" i="22"/>
  <c r="N29" i="22"/>
  <c r="M29" i="22"/>
  <c r="N41" i="22"/>
  <c r="M41" i="22"/>
  <c r="N47" i="22"/>
  <c r="M47" i="22"/>
  <c r="N121" i="22"/>
  <c r="M121" i="22"/>
  <c r="M127" i="22"/>
  <c r="N127" i="22"/>
  <c r="N134" i="22"/>
  <c r="M134" i="22"/>
  <c r="N154" i="22"/>
  <c r="M154" i="22"/>
  <c r="N70" i="22"/>
  <c r="O70" i="22" s="1"/>
  <c r="M90" i="22"/>
  <c r="M26" i="22"/>
  <c r="M53" i="22"/>
  <c r="M64" i="22"/>
  <c r="N90" i="22"/>
  <c r="M114" i="22"/>
  <c r="M136" i="22"/>
  <c r="M156" i="22"/>
  <c r="M163" i="22"/>
  <c r="N26" i="22"/>
  <c r="N53" i="22"/>
  <c r="N64" i="22"/>
  <c r="N114" i="22"/>
  <c r="N136" i="22"/>
  <c r="N156" i="22"/>
  <c r="N163" i="22"/>
  <c r="M86" i="22"/>
  <c r="O86" i="22" s="1"/>
  <c r="N36" i="22"/>
  <c r="M89" i="22"/>
  <c r="N98" i="22"/>
  <c r="N124" i="22"/>
  <c r="N144" i="22"/>
  <c r="N89" i="22"/>
  <c r="N23" i="17"/>
  <c r="M23" i="17"/>
  <c r="N37" i="17"/>
  <c r="M37" i="17"/>
  <c r="N44" i="17"/>
  <c r="M44" i="17"/>
  <c r="N71" i="17"/>
  <c r="M71" i="17"/>
  <c r="N78" i="17"/>
  <c r="M78" i="17"/>
  <c r="N97" i="17"/>
  <c r="M97" i="17"/>
  <c r="N124" i="17"/>
  <c r="M124" i="17"/>
  <c r="M149" i="17"/>
  <c r="N149" i="17"/>
  <c r="N4" i="17"/>
  <c r="M4" i="17"/>
  <c r="N31" i="17"/>
  <c r="M31" i="17"/>
  <c r="N72" i="17"/>
  <c r="M72" i="17"/>
  <c r="N92" i="17"/>
  <c r="M92" i="17"/>
  <c r="N106" i="17"/>
  <c r="M106" i="17"/>
  <c r="N132" i="17"/>
  <c r="M132" i="17"/>
  <c r="M138" i="17"/>
  <c r="N138" i="17"/>
  <c r="N150" i="17"/>
  <c r="M150" i="17"/>
  <c r="N162" i="17"/>
  <c r="M162" i="17"/>
  <c r="N17" i="17"/>
  <c r="M17" i="17"/>
  <c r="N24" i="17"/>
  <c r="M24" i="17"/>
  <c r="N45" i="17"/>
  <c r="M45" i="17"/>
  <c r="N63" i="17"/>
  <c r="M63" i="17"/>
  <c r="N98" i="17"/>
  <c r="M98" i="17"/>
  <c r="N112" i="17"/>
  <c r="M112" i="17"/>
  <c r="M118" i="17"/>
  <c r="N118" i="17"/>
  <c r="N125" i="17"/>
  <c r="M125" i="17"/>
  <c r="N11" i="17"/>
  <c r="M11" i="17"/>
  <c r="N18" i="17"/>
  <c r="M18" i="17"/>
  <c r="M39" i="17"/>
  <c r="N39" i="17"/>
  <c r="N51" i="17"/>
  <c r="M51" i="17"/>
  <c r="N58" i="17"/>
  <c r="M58" i="17"/>
  <c r="N64" i="17"/>
  <c r="M64" i="17"/>
  <c r="N99" i="17"/>
  <c r="M99" i="17"/>
  <c r="N119" i="17"/>
  <c r="M119" i="17"/>
  <c r="N126" i="17"/>
  <c r="M126" i="17"/>
  <c r="N91" i="17"/>
  <c r="M91" i="17"/>
  <c r="N57" i="17"/>
  <c r="M57" i="17"/>
  <c r="N157" i="17"/>
  <c r="M157" i="17"/>
  <c r="N12" i="17"/>
  <c r="M12" i="17"/>
  <c r="N40" i="17"/>
  <c r="M40" i="17"/>
  <c r="N59" i="17"/>
  <c r="M59" i="17"/>
  <c r="N65" i="17"/>
  <c r="O65" i="17" s="1"/>
  <c r="N80" i="17"/>
  <c r="O80" i="17" s="1"/>
  <c r="M87" i="17"/>
  <c r="N87" i="17"/>
  <c r="N100" i="17"/>
  <c r="M100" i="17"/>
  <c r="N107" i="17"/>
  <c r="M107" i="17"/>
  <c r="M127" i="17"/>
  <c r="N127" i="17"/>
  <c r="N151" i="17"/>
  <c r="M151" i="17"/>
  <c r="N30" i="17"/>
  <c r="M30" i="17"/>
  <c r="N5" i="17"/>
  <c r="M5" i="17"/>
  <c r="N25" i="17"/>
  <c r="M25" i="17"/>
  <c r="N32" i="17"/>
  <c r="M32" i="17"/>
  <c r="N73" i="17"/>
  <c r="M73" i="17"/>
  <c r="N93" i="17"/>
  <c r="M93" i="17"/>
  <c r="N113" i="17"/>
  <c r="M113" i="17"/>
  <c r="M6" i="17"/>
  <c r="N6" i="17"/>
  <c r="M19" i="17"/>
  <c r="N19" i="17"/>
  <c r="N26" i="17"/>
  <c r="M26" i="17"/>
  <c r="N52" i="17"/>
  <c r="M52" i="17"/>
  <c r="N74" i="17"/>
  <c r="M74" i="17"/>
  <c r="N81" i="17"/>
  <c r="M81" i="17"/>
  <c r="N120" i="17"/>
  <c r="M120" i="17"/>
  <c r="N145" i="17"/>
  <c r="M145" i="17"/>
  <c r="N139" i="17"/>
  <c r="M139" i="17"/>
  <c r="N13" i="17"/>
  <c r="M13" i="17"/>
  <c r="N33" i="17"/>
  <c r="M33" i="17"/>
  <c r="N46" i="17"/>
  <c r="O46" i="17" s="1"/>
  <c r="N60" i="17"/>
  <c r="M60" i="17"/>
  <c r="N66" i="17"/>
  <c r="O66" i="17" s="1"/>
  <c r="N94" i="17"/>
  <c r="M94" i="17"/>
  <c r="N101" i="17"/>
  <c r="M101" i="17"/>
  <c r="N108" i="17"/>
  <c r="M108" i="17"/>
  <c r="N128" i="17"/>
  <c r="M128" i="17"/>
  <c r="N134" i="17"/>
  <c r="M134" i="17"/>
  <c r="N140" i="17"/>
  <c r="M140" i="17"/>
  <c r="N152" i="17"/>
  <c r="M152" i="17"/>
  <c r="M158" i="17"/>
  <c r="N158" i="17"/>
  <c r="N38" i="17"/>
  <c r="M38" i="17"/>
  <c r="N133" i="17"/>
  <c r="M133" i="17"/>
  <c r="N7" i="17"/>
  <c r="O7" i="17" s="1"/>
  <c r="N20" i="17"/>
  <c r="M20" i="17"/>
  <c r="N27" i="17"/>
  <c r="M27" i="17"/>
  <c r="N41" i="17"/>
  <c r="M41" i="17"/>
  <c r="N47" i="17"/>
  <c r="M47" i="17"/>
  <c r="N53" i="17"/>
  <c r="M53" i="17"/>
  <c r="N88" i="17"/>
  <c r="M88" i="17"/>
  <c r="N121" i="17"/>
  <c r="M121" i="17"/>
  <c r="N146" i="17"/>
  <c r="M146" i="17"/>
  <c r="N164" i="17"/>
  <c r="M164" i="17"/>
  <c r="N85" i="17"/>
  <c r="M85" i="17"/>
  <c r="N10" i="17"/>
  <c r="M10" i="17"/>
  <c r="N14" i="17"/>
  <c r="M14" i="17"/>
  <c r="N34" i="17"/>
  <c r="M34" i="17"/>
  <c r="N67" i="17"/>
  <c r="O67" i="17" s="1"/>
  <c r="N75" i="17"/>
  <c r="M75" i="17"/>
  <c r="N82" i="17"/>
  <c r="O82" i="17" s="1"/>
  <c r="N102" i="17"/>
  <c r="M102" i="17"/>
  <c r="N109" i="17"/>
  <c r="M109" i="17"/>
  <c r="N141" i="17"/>
  <c r="M141" i="17"/>
  <c r="N153" i="17"/>
  <c r="M153" i="17"/>
  <c r="N159" i="17"/>
  <c r="M159" i="17"/>
  <c r="N42" i="17"/>
  <c r="M42" i="17"/>
  <c r="M48" i="17"/>
  <c r="N48" i="17"/>
  <c r="N54" i="17"/>
  <c r="M54" i="17"/>
  <c r="N68" i="17"/>
  <c r="O68" i="17" s="1"/>
  <c r="N95" i="17"/>
  <c r="M95" i="17"/>
  <c r="N115" i="17"/>
  <c r="M115" i="17"/>
  <c r="N122" i="17"/>
  <c r="M122" i="17"/>
  <c r="N129" i="17"/>
  <c r="M129" i="17"/>
  <c r="N135" i="17"/>
  <c r="M135" i="17"/>
  <c r="M147" i="17"/>
  <c r="N147" i="17"/>
  <c r="N165" i="17"/>
  <c r="M165" i="17"/>
  <c r="M105" i="17"/>
  <c r="N105" i="17"/>
  <c r="N21" i="17"/>
  <c r="M21" i="17"/>
  <c r="M28" i="17"/>
  <c r="N28" i="17"/>
  <c r="N35" i="17"/>
  <c r="M35" i="17"/>
  <c r="N76" i="17"/>
  <c r="O76" i="17" s="1"/>
  <c r="K83" i="17"/>
  <c r="O89" i="17"/>
  <c r="N103" i="17"/>
  <c r="M103" i="17"/>
  <c r="N110" i="17"/>
  <c r="M110" i="17"/>
  <c r="N142" i="17"/>
  <c r="M142" i="17"/>
  <c r="N154" i="17"/>
  <c r="M154" i="17"/>
  <c r="N15" i="17"/>
  <c r="M15" i="17"/>
  <c r="N43" i="17"/>
  <c r="M43" i="17"/>
  <c r="M55" i="17"/>
  <c r="N55" i="17"/>
  <c r="M77" i="17"/>
  <c r="N77" i="17"/>
  <c r="N116" i="17"/>
  <c r="M116" i="17"/>
  <c r="N130" i="17"/>
  <c r="M130" i="17"/>
  <c r="N148" i="17"/>
  <c r="M148" i="17"/>
  <c r="N160" i="17"/>
  <c r="M160" i="17"/>
  <c r="N166" i="17"/>
  <c r="M166" i="17"/>
  <c r="N22" i="17"/>
  <c r="M22" i="17"/>
  <c r="N29" i="17"/>
  <c r="M29" i="17"/>
  <c r="N36" i="17"/>
  <c r="M36" i="17"/>
  <c r="N49" i="17"/>
  <c r="M49" i="17"/>
  <c r="N84" i="17"/>
  <c r="M84" i="17"/>
  <c r="N96" i="17"/>
  <c r="M96" i="17"/>
  <c r="N104" i="17"/>
  <c r="M104" i="17"/>
  <c r="N123" i="17"/>
  <c r="M123" i="17"/>
  <c r="N3" i="17"/>
  <c r="M3" i="17"/>
  <c r="N137" i="17"/>
  <c r="M137" i="17"/>
  <c r="N2" i="17"/>
  <c r="M2" i="17"/>
  <c r="N9" i="17"/>
  <c r="M9" i="17"/>
  <c r="N16" i="17"/>
  <c r="M16" i="17"/>
  <c r="N56" i="17"/>
  <c r="M56" i="17"/>
  <c r="N62" i="17"/>
  <c r="M62" i="17"/>
  <c r="N70" i="17"/>
  <c r="O70" i="17" s="1"/>
  <c r="N111" i="17"/>
  <c r="M111" i="17"/>
  <c r="N117" i="17"/>
  <c r="M117" i="17"/>
  <c r="N143" i="17"/>
  <c r="M143" i="17"/>
  <c r="N155" i="17"/>
  <c r="M155" i="17"/>
  <c r="N161" i="17"/>
  <c r="O161" i="17" s="1"/>
  <c r="M90" i="17"/>
  <c r="N90" i="17"/>
  <c r="M114" i="17"/>
  <c r="M136" i="17"/>
  <c r="M156" i="17"/>
  <c r="M163" i="17"/>
  <c r="N114" i="17"/>
  <c r="N136" i="17"/>
  <c r="N156" i="17"/>
  <c r="N163" i="17"/>
  <c r="N69" i="17"/>
  <c r="O69" i="17" s="1"/>
  <c r="N89" i="17"/>
  <c r="M8" i="17"/>
  <c r="M50" i="17"/>
  <c r="M61" i="17"/>
  <c r="M79" i="17"/>
  <c r="M131" i="17"/>
  <c r="N8" i="17"/>
  <c r="N50" i="17"/>
  <c r="N61" i="17"/>
  <c r="N79" i="17"/>
  <c r="N131" i="17"/>
  <c r="N103" i="23"/>
  <c r="M103" i="23"/>
  <c r="M6" i="23"/>
  <c r="N6" i="23"/>
  <c r="N18" i="23"/>
  <c r="M18" i="23"/>
  <c r="N30" i="23"/>
  <c r="M30" i="23"/>
  <c r="N44" i="23"/>
  <c r="M44" i="23"/>
  <c r="M77" i="23"/>
  <c r="N77" i="23"/>
  <c r="K83" i="23"/>
  <c r="N109" i="23"/>
  <c r="M109" i="23"/>
  <c r="N115" i="23"/>
  <c r="M115" i="23"/>
  <c r="N141" i="23"/>
  <c r="M141" i="23"/>
  <c r="N155" i="23"/>
  <c r="M155" i="23"/>
  <c r="N25" i="23"/>
  <c r="M25" i="23"/>
  <c r="N56" i="23"/>
  <c r="M56" i="23"/>
  <c r="N62" i="23"/>
  <c r="M62" i="23"/>
  <c r="N161" i="23"/>
  <c r="O161" i="23" s="1"/>
  <c r="N7" i="23"/>
  <c r="O7" i="23" s="1"/>
  <c r="N31" i="23"/>
  <c r="M31" i="23"/>
  <c r="N45" i="23"/>
  <c r="M45" i="23"/>
  <c r="N70" i="23"/>
  <c r="O70" i="23" s="1"/>
  <c r="N84" i="23"/>
  <c r="M84" i="23"/>
  <c r="N91" i="23"/>
  <c r="M91" i="23"/>
  <c r="N110" i="23"/>
  <c r="M110" i="23"/>
  <c r="N116" i="23"/>
  <c r="M116" i="23"/>
  <c r="N129" i="23"/>
  <c r="M129" i="23"/>
  <c r="N142" i="23"/>
  <c r="M142" i="23"/>
  <c r="M149" i="23"/>
  <c r="N149" i="23"/>
  <c r="N13" i="23"/>
  <c r="M13" i="23"/>
  <c r="M19" i="23"/>
  <c r="N19" i="23"/>
  <c r="N71" i="23"/>
  <c r="M71" i="23"/>
  <c r="N78" i="23"/>
  <c r="M78" i="23"/>
  <c r="N97" i="23"/>
  <c r="M97" i="23"/>
  <c r="N136" i="23"/>
  <c r="M136" i="23"/>
  <c r="N32" i="23"/>
  <c r="M32" i="23"/>
  <c r="M39" i="23"/>
  <c r="N39" i="23"/>
  <c r="N51" i="23"/>
  <c r="M51" i="23"/>
  <c r="N57" i="23"/>
  <c r="M57" i="23"/>
  <c r="N63" i="23"/>
  <c r="M63" i="23"/>
  <c r="N92" i="23"/>
  <c r="M92" i="23"/>
  <c r="N104" i="23"/>
  <c r="M104" i="23"/>
  <c r="N123" i="23"/>
  <c r="M123" i="23"/>
  <c r="N130" i="23"/>
  <c r="M130" i="23"/>
  <c r="N162" i="23"/>
  <c r="M162" i="23"/>
  <c r="N20" i="23"/>
  <c r="M20" i="23"/>
  <c r="N85" i="23"/>
  <c r="M85" i="23"/>
  <c r="N98" i="23"/>
  <c r="M98" i="23"/>
  <c r="N111" i="23"/>
  <c r="M111" i="23"/>
  <c r="N117" i="23"/>
  <c r="M117" i="23"/>
  <c r="N143" i="23"/>
  <c r="M143" i="23"/>
  <c r="N150" i="23"/>
  <c r="M150" i="23"/>
  <c r="N2" i="23"/>
  <c r="M2" i="23"/>
  <c r="N14" i="23"/>
  <c r="M14" i="23"/>
  <c r="N40" i="23"/>
  <c r="M40" i="23"/>
  <c r="N58" i="23"/>
  <c r="M58" i="23"/>
  <c r="N64" i="23"/>
  <c r="M64" i="23"/>
  <c r="N72" i="23"/>
  <c r="M72" i="23"/>
  <c r="N93" i="23"/>
  <c r="M93" i="23"/>
  <c r="N124" i="23"/>
  <c r="M124" i="23"/>
  <c r="N137" i="23"/>
  <c r="M137" i="23"/>
  <c r="N163" i="23"/>
  <c r="M163" i="23"/>
  <c r="N122" i="23"/>
  <c r="M122" i="23"/>
  <c r="N33" i="23"/>
  <c r="M33" i="23"/>
  <c r="N52" i="23"/>
  <c r="M52" i="23"/>
  <c r="N99" i="23"/>
  <c r="M99" i="23"/>
  <c r="M105" i="23"/>
  <c r="N105" i="23"/>
  <c r="N144" i="23"/>
  <c r="M144" i="23"/>
  <c r="N157" i="23"/>
  <c r="M157" i="23"/>
  <c r="N135" i="23"/>
  <c r="M135" i="23"/>
  <c r="N3" i="23"/>
  <c r="M3" i="23"/>
  <c r="N9" i="23"/>
  <c r="M9" i="23"/>
  <c r="N21" i="23"/>
  <c r="M21" i="23"/>
  <c r="N27" i="23"/>
  <c r="M27" i="23"/>
  <c r="N46" i="23"/>
  <c r="O46" i="23" s="1"/>
  <c r="N59" i="23"/>
  <c r="M59" i="23"/>
  <c r="N73" i="23"/>
  <c r="M73" i="23"/>
  <c r="N112" i="23"/>
  <c r="M112" i="23"/>
  <c r="M118" i="23"/>
  <c r="N118" i="23"/>
  <c r="N125" i="23"/>
  <c r="M125" i="23"/>
  <c r="N151" i="23"/>
  <c r="M151" i="23"/>
  <c r="N164" i="23"/>
  <c r="M164" i="23"/>
  <c r="N12" i="23"/>
  <c r="M12" i="23"/>
  <c r="N15" i="23"/>
  <c r="M15" i="23"/>
  <c r="N34" i="23"/>
  <c r="M34" i="23"/>
  <c r="N41" i="23"/>
  <c r="M41" i="23"/>
  <c r="N47" i="23"/>
  <c r="M47" i="23"/>
  <c r="N53" i="23"/>
  <c r="M53" i="23"/>
  <c r="N65" i="23"/>
  <c r="O65" i="23" s="1"/>
  <c r="N80" i="23"/>
  <c r="O80" i="23" s="1"/>
  <c r="M87" i="23"/>
  <c r="N87" i="23"/>
  <c r="N94" i="23"/>
  <c r="M94" i="23"/>
  <c r="N106" i="23"/>
  <c r="M106" i="23"/>
  <c r="M138" i="23"/>
  <c r="N138" i="23"/>
  <c r="N145" i="23"/>
  <c r="M145" i="23"/>
  <c r="N4" i="23"/>
  <c r="M4" i="23"/>
  <c r="N22" i="23"/>
  <c r="M22" i="23"/>
  <c r="N60" i="23"/>
  <c r="M60" i="23"/>
  <c r="N74" i="23"/>
  <c r="M74" i="23"/>
  <c r="N100" i="23"/>
  <c r="M100" i="23"/>
  <c r="N119" i="23"/>
  <c r="M119" i="23"/>
  <c r="N126" i="23"/>
  <c r="M126" i="23"/>
  <c r="N132" i="23"/>
  <c r="M132" i="23"/>
  <c r="N152" i="23"/>
  <c r="M152" i="23"/>
  <c r="M158" i="23"/>
  <c r="N158" i="23"/>
  <c r="N10" i="23"/>
  <c r="M10" i="23"/>
  <c r="N16" i="23"/>
  <c r="M16" i="23"/>
  <c r="M28" i="23"/>
  <c r="N28" i="23"/>
  <c r="N35" i="23"/>
  <c r="M35" i="23"/>
  <c r="N42" i="23"/>
  <c r="M42" i="23"/>
  <c r="M48" i="23"/>
  <c r="N48" i="23"/>
  <c r="N66" i="23"/>
  <c r="O66" i="23" s="1"/>
  <c r="N81" i="23"/>
  <c r="M81" i="23"/>
  <c r="N88" i="23"/>
  <c r="M88" i="23"/>
  <c r="N113" i="23"/>
  <c r="M113" i="23"/>
  <c r="N139" i="23"/>
  <c r="M139" i="23"/>
  <c r="N146" i="23"/>
  <c r="M146" i="23"/>
  <c r="N165" i="23"/>
  <c r="M165" i="23"/>
  <c r="N23" i="23"/>
  <c r="M23" i="23"/>
  <c r="N54" i="23"/>
  <c r="M54" i="23"/>
  <c r="N95" i="23"/>
  <c r="M95" i="23"/>
  <c r="N101" i="23"/>
  <c r="M101" i="23"/>
  <c r="N107" i="23"/>
  <c r="M107" i="23"/>
  <c r="N133" i="23"/>
  <c r="M133" i="23"/>
  <c r="N153" i="23"/>
  <c r="M153" i="23"/>
  <c r="N159" i="23"/>
  <c r="M159" i="23"/>
  <c r="N5" i="23"/>
  <c r="M5" i="23"/>
  <c r="N29" i="23"/>
  <c r="M29" i="23"/>
  <c r="N36" i="23"/>
  <c r="M36" i="23"/>
  <c r="N43" i="23"/>
  <c r="M43" i="23"/>
  <c r="N67" i="23"/>
  <c r="O67" i="23" s="1"/>
  <c r="N75" i="23"/>
  <c r="M75" i="23"/>
  <c r="N89" i="23"/>
  <c r="M89" i="23"/>
  <c r="N114" i="23"/>
  <c r="M114" i="23"/>
  <c r="N120" i="23"/>
  <c r="M120" i="23"/>
  <c r="M127" i="23"/>
  <c r="N127" i="23"/>
  <c r="M147" i="23"/>
  <c r="N147" i="23"/>
  <c r="N166" i="23"/>
  <c r="M166" i="23"/>
  <c r="N17" i="23"/>
  <c r="M17" i="23"/>
  <c r="N24" i="23"/>
  <c r="M24" i="23"/>
  <c r="N49" i="23"/>
  <c r="M49" i="23"/>
  <c r="N68" i="23"/>
  <c r="O68" i="23" s="1"/>
  <c r="N82" i="23"/>
  <c r="O82" i="23" s="1"/>
  <c r="N108" i="23"/>
  <c r="M108" i="23"/>
  <c r="N140" i="23"/>
  <c r="M140" i="23"/>
  <c r="N154" i="23"/>
  <c r="M154" i="23"/>
  <c r="N38" i="23"/>
  <c r="M38" i="23"/>
  <c r="N11" i="23"/>
  <c r="M11" i="23"/>
  <c r="N37" i="23"/>
  <c r="M37" i="23"/>
  <c r="M55" i="23"/>
  <c r="N55" i="23"/>
  <c r="N76" i="23"/>
  <c r="O76" i="23" s="1"/>
  <c r="N96" i="23"/>
  <c r="M96" i="23"/>
  <c r="N102" i="23"/>
  <c r="M102" i="23"/>
  <c r="N121" i="23"/>
  <c r="M121" i="23"/>
  <c r="N128" i="23"/>
  <c r="M128" i="23"/>
  <c r="N134" i="23"/>
  <c r="M134" i="23"/>
  <c r="N148" i="23"/>
  <c r="M148" i="23"/>
  <c r="N160" i="23"/>
  <c r="M160" i="23"/>
  <c r="M90" i="23"/>
  <c r="M26" i="23"/>
  <c r="N90" i="23"/>
  <c r="M156" i="23"/>
  <c r="N26" i="23"/>
  <c r="N156" i="23"/>
  <c r="M86" i="23"/>
  <c r="O86" i="23" s="1"/>
  <c r="N69" i="23"/>
  <c r="O69" i="23" s="1"/>
  <c r="M8" i="23"/>
  <c r="M50" i="23"/>
  <c r="M61" i="23"/>
  <c r="M79" i="23"/>
  <c r="M131" i="23"/>
  <c r="N8" i="23"/>
  <c r="N50" i="23"/>
  <c r="N61" i="23"/>
  <c r="N79" i="23"/>
  <c r="N131" i="23"/>
  <c r="M6" i="24"/>
  <c r="N6" i="24"/>
  <c r="N58" i="24"/>
  <c r="M58" i="24"/>
  <c r="N128" i="24"/>
  <c r="M128" i="24"/>
  <c r="N148" i="24"/>
  <c r="M148" i="24"/>
  <c r="N13" i="24"/>
  <c r="M13" i="24"/>
  <c r="N27" i="24"/>
  <c r="M27" i="24"/>
  <c r="N33" i="24"/>
  <c r="M33" i="24"/>
  <c r="N52" i="24"/>
  <c r="M52" i="24"/>
  <c r="N65" i="24"/>
  <c r="O65" i="24" s="1"/>
  <c r="N88" i="24"/>
  <c r="M88" i="24"/>
  <c r="O88" i="24" s="1"/>
  <c r="N94" i="24"/>
  <c r="M94" i="24"/>
  <c r="N121" i="24"/>
  <c r="M121" i="24"/>
  <c r="N134" i="24"/>
  <c r="M134" i="24"/>
  <c r="N141" i="24"/>
  <c r="M141" i="24"/>
  <c r="N155" i="24"/>
  <c r="M155" i="24"/>
  <c r="N161" i="24"/>
  <c r="O161" i="24" s="1"/>
  <c r="N72" i="24"/>
  <c r="M72" i="24"/>
  <c r="K7" i="24"/>
  <c r="N59" i="24"/>
  <c r="M59" i="24"/>
  <c r="N73" i="24"/>
  <c r="M73" i="24"/>
  <c r="N80" i="24"/>
  <c r="O80" i="24" s="1"/>
  <c r="N101" i="24"/>
  <c r="M101" i="24"/>
  <c r="N115" i="24"/>
  <c r="M115" i="24"/>
  <c r="N162" i="24"/>
  <c r="M162" i="24"/>
  <c r="N14" i="24"/>
  <c r="M14" i="24"/>
  <c r="M28" i="24"/>
  <c r="N28" i="24"/>
  <c r="N34" i="24"/>
  <c r="M34" i="24"/>
  <c r="N47" i="24"/>
  <c r="M47" i="24"/>
  <c r="N53" i="24"/>
  <c r="M53" i="24"/>
  <c r="N81" i="24"/>
  <c r="M81" i="24"/>
  <c r="N108" i="24"/>
  <c r="M108" i="24"/>
  <c r="N122" i="24"/>
  <c r="M122" i="24"/>
  <c r="N129" i="24"/>
  <c r="M129" i="24"/>
  <c r="N135" i="24"/>
  <c r="M135" i="24"/>
  <c r="N142" i="24"/>
  <c r="M142" i="24"/>
  <c r="M149" i="24"/>
  <c r="N149" i="24"/>
  <c r="N60" i="24"/>
  <c r="M60" i="24"/>
  <c r="N74" i="24"/>
  <c r="M74" i="24"/>
  <c r="N95" i="24"/>
  <c r="M95" i="24"/>
  <c r="N102" i="24"/>
  <c r="M102" i="24"/>
  <c r="N15" i="24"/>
  <c r="M15" i="24"/>
  <c r="N29" i="24"/>
  <c r="M29" i="24"/>
  <c r="N35" i="24"/>
  <c r="M35" i="24"/>
  <c r="N54" i="24"/>
  <c r="M54" i="24"/>
  <c r="N82" i="24"/>
  <c r="O82" i="24" s="1"/>
  <c r="N109" i="24"/>
  <c r="M109" i="24"/>
  <c r="N116" i="24"/>
  <c r="M116" i="24"/>
  <c r="N136" i="24"/>
  <c r="M136" i="24"/>
  <c r="N150" i="24"/>
  <c r="M150" i="24"/>
  <c r="N22" i="24"/>
  <c r="M22" i="24"/>
  <c r="N42" i="24"/>
  <c r="M42" i="24"/>
  <c r="M48" i="24"/>
  <c r="N48" i="24"/>
  <c r="N67" i="24"/>
  <c r="O67" i="24" s="1"/>
  <c r="N96" i="24"/>
  <c r="M96" i="24"/>
  <c r="N123" i="24"/>
  <c r="M123" i="24"/>
  <c r="N130" i="24"/>
  <c r="M130" i="24"/>
  <c r="N143" i="24"/>
  <c r="M143" i="24"/>
  <c r="N26" i="24"/>
  <c r="M26" i="24"/>
  <c r="N114" i="24"/>
  <c r="M114" i="24"/>
  <c r="N16" i="24"/>
  <c r="M16" i="24"/>
  <c r="N36" i="24"/>
  <c r="M36" i="24"/>
  <c r="M55" i="24"/>
  <c r="N55" i="24"/>
  <c r="N68" i="24"/>
  <c r="O68" i="24" s="1"/>
  <c r="N75" i="24"/>
  <c r="M75" i="24"/>
  <c r="N83" i="24"/>
  <c r="O83" i="24" s="1"/>
  <c r="N103" i="24"/>
  <c r="M103" i="24"/>
  <c r="N110" i="24"/>
  <c r="M110" i="24"/>
  <c r="N117" i="24"/>
  <c r="M117" i="24"/>
  <c r="N137" i="24"/>
  <c r="M137" i="24"/>
  <c r="N157" i="24"/>
  <c r="M157" i="24"/>
  <c r="N20" i="24"/>
  <c r="M20" i="24"/>
  <c r="N154" i="24"/>
  <c r="M154" i="24"/>
  <c r="N2" i="24"/>
  <c r="M2" i="24"/>
  <c r="N9" i="24"/>
  <c r="M9" i="24"/>
  <c r="N23" i="24"/>
  <c r="M23" i="24"/>
  <c r="M43" i="24"/>
  <c r="N43" i="24"/>
  <c r="N49" i="24"/>
  <c r="M49" i="24"/>
  <c r="N97" i="24"/>
  <c r="M97" i="24"/>
  <c r="N124" i="24"/>
  <c r="M124" i="24"/>
  <c r="N144" i="24"/>
  <c r="M144" i="24"/>
  <c r="N151" i="24"/>
  <c r="M151" i="24"/>
  <c r="N164" i="24"/>
  <c r="M164" i="24"/>
  <c r="N64" i="24"/>
  <c r="M64" i="24"/>
  <c r="N17" i="24"/>
  <c r="M17" i="24"/>
  <c r="N37" i="24"/>
  <c r="M37" i="24"/>
  <c r="N56" i="24"/>
  <c r="M56" i="24"/>
  <c r="N76" i="24"/>
  <c r="O76" i="24" s="1"/>
  <c r="N84" i="24"/>
  <c r="M84" i="24"/>
  <c r="N104" i="24"/>
  <c r="M104" i="24"/>
  <c r="N111" i="24"/>
  <c r="M111" i="24"/>
  <c r="N118" i="24"/>
  <c r="M118" i="24"/>
  <c r="N138" i="24"/>
  <c r="M138" i="24"/>
  <c r="M158" i="24"/>
  <c r="N158" i="24"/>
  <c r="N40" i="24"/>
  <c r="M40" i="24"/>
  <c r="M87" i="24"/>
  <c r="N87" i="24"/>
  <c r="N107" i="24"/>
  <c r="M107" i="24"/>
  <c r="N3" i="24"/>
  <c r="M3" i="24"/>
  <c r="N24" i="24"/>
  <c r="M24" i="24"/>
  <c r="M77" i="24"/>
  <c r="N77" i="24"/>
  <c r="N98" i="24"/>
  <c r="M98" i="24"/>
  <c r="N125" i="24"/>
  <c r="M125" i="24"/>
  <c r="N145" i="24"/>
  <c r="M145" i="24"/>
  <c r="N165" i="24"/>
  <c r="M165" i="24"/>
  <c r="N10" i="24"/>
  <c r="M10" i="24"/>
  <c r="N18" i="24"/>
  <c r="M18" i="24"/>
  <c r="N38" i="24"/>
  <c r="M38" i="24"/>
  <c r="N44" i="24"/>
  <c r="M44" i="24"/>
  <c r="N62" i="24"/>
  <c r="M62" i="24"/>
  <c r="N70" i="24"/>
  <c r="O70" i="24" s="1"/>
  <c r="N91" i="24"/>
  <c r="M91" i="24"/>
  <c r="O91" i="24" s="1"/>
  <c r="N105" i="24"/>
  <c r="M105" i="24"/>
  <c r="N119" i="24"/>
  <c r="M119" i="24"/>
  <c r="N139" i="24"/>
  <c r="M139" i="24"/>
  <c r="N152" i="24"/>
  <c r="M152" i="24"/>
  <c r="N159" i="24"/>
  <c r="M159" i="24"/>
  <c r="N100" i="24"/>
  <c r="M100" i="24"/>
  <c r="N4" i="24"/>
  <c r="M4" i="24"/>
  <c r="N31" i="24"/>
  <c r="M31" i="24"/>
  <c r="N71" i="24"/>
  <c r="M71" i="24"/>
  <c r="N78" i="24"/>
  <c r="M78" i="24"/>
  <c r="N85" i="24"/>
  <c r="M85" i="24"/>
  <c r="N112" i="24"/>
  <c r="M112" i="24"/>
  <c r="N126" i="24"/>
  <c r="M126" i="24"/>
  <c r="N132" i="24"/>
  <c r="M132" i="24"/>
  <c r="N146" i="24"/>
  <c r="M146" i="24"/>
  <c r="N166" i="24"/>
  <c r="M166" i="24"/>
  <c r="N11" i="24"/>
  <c r="M11" i="24"/>
  <c r="M19" i="24"/>
  <c r="N19" i="24"/>
  <c r="N25" i="24"/>
  <c r="M25" i="24"/>
  <c r="M39" i="24"/>
  <c r="N39" i="24"/>
  <c r="N45" i="24"/>
  <c r="M45" i="24"/>
  <c r="N63" i="24"/>
  <c r="M63" i="24"/>
  <c r="N99" i="24"/>
  <c r="M99" i="24"/>
  <c r="N106" i="24"/>
  <c r="M106" i="24"/>
  <c r="N153" i="24"/>
  <c r="M153" i="24"/>
  <c r="N12" i="24"/>
  <c r="M12" i="24"/>
  <c r="N93" i="24"/>
  <c r="M93" i="24"/>
  <c r="N5" i="24"/>
  <c r="M5" i="24"/>
  <c r="M32" i="24"/>
  <c r="N32" i="24"/>
  <c r="N51" i="24"/>
  <c r="M51" i="24"/>
  <c r="N86" i="24"/>
  <c r="M86" i="24"/>
  <c r="O86" i="24" s="1"/>
  <c r="N113" i="24"/>
  <c r="M113" i="24"/>
  <c r="N120" i="24"/>
  <c r="M120" i="24"/>
  <c r="M127" i="24"/>
  <c r="N127" i="24"/>
  <c r="N133" i="24"/>
  <c r="M133" i="24"/>
  <c r="N140" i="24"/>
  <c r="M140" i="24"/>
  <c r="M147" i="24"/>
  <c r="N147" i="24"/>
  <c r="N160" i="24"/>
  <c r="M160" i="24"/>
  <c r="M90" i="24"/>
  <c r="N90" i="24"/>
  <c r="M156" i="24"/>
  <c r="M163" i="24"/>
  <c r="N156" i="24"/>
  <c r="N163" i="24"/>
  <c r="N69" i="24"/>
  <c r="O69" i="24" s="1"/>
  <c r="M8" i="24"/>
  <c r="M50" i="24"/>
  <c r="M61" i="24"/>
  <c r="N66" i="24"/>
  <c r="O66" i="24" s="1"/>
  <c r="M79" i="24"/>
  <c r="M131" i="24"/>
  <c r="N8" i="24"/>
  <c r="M21" i="24"/>
  <c r="M30" i="24"/>
  <c r="M41" i="24"/>
  <c r="N50" i="24"/>
  <c r="M57" i="24"/>
  <c r="N61" i="24"/>
  <c r="N79" i="24"/>
  <c r="N131" i="24"/>
  <c r="N12" i="25"/>
  <c r="M12" i="25"/>
  <c r="N25" i="25"/>
  <c r="M25" i="25"/>
  <c r="N50" i="25"/>
  <c r="M50" i="25"/>
  <c r="N72" i="25"/>
  <c r="M72" i="25"/>
  <c r="N78" i="25"/>
  <c r="M78" i="25"/>
  <c r="N98" i="25"/>
  <c r="M98" i="25"/>
  <c r="N116" i="25"/>
  <c r="M116" i="25"/>
  <c r="N122" i="25"/>
  <c r="M122" i="25"/>
  <c r="N141" i="25"/>
  <c r="M141" i="25"/>
  <c r="M147" i="25"/>
  <c r="N147" i="25"/>
  <c r="N154" i="25"/>
  <c r="M154" i="25"/>
  <c r="N63" i="25"/>
  <c r="M63" i="25"/>
  <c r="N160" i="25"/>
  <c r="M160" i="25"/>
  <c r="M6" i="25"/>
  <c r="N6" i="25"/>
  <c r="N13" i="25"/>
  <c r="M13" i="25"/>
  <c r="N19" i="25"/>
  <c r="M19" i="25"/>
  <c r="N26" i="25"/>
  <c r="M26" i="25"/>
  <c r="N32" i="25"/>
  <c r="M32" i="25"/>
  <c r="M39" i="25"/>
  <c r="N39" i="25"/>
  <c r="N51" i="25"/>
  <c r="M51" i="25"/>
  <c r="N73" i="25"/>
  <c r="M73" i="25"/>
  <c r="N79" i="25"/>
  <c r="M79" i="25"/>
  <c r="N85" i="25"/>
  <c r="M85" i="25"/>
  <c r="N99" i="25"/>
  <c r="M99" i="25"/>
  <c r="M105" i="25"/>
  <c r="N105" i="25"/>
  <c r="N111" i="25"/>
  <c r="M111" i="25"/>
  <c r="N155" i="25"/>
  <c r="M155" i="25"/>
  <c r="N57" i="25"/>
  <c r="M57" i="25"/>
  <c r="N64" i="25"/>
  <c r="M64" i="25"/>
  <c r="N117" i="25"/>
  <c r="M117" i="25"/>
  <c r="N123" i="25"/>
  <c r="M123" i="25"/>
  <c r="N130" i="25"/>
  <c r="M130" i="25"/>
  <c r="N142" i="25"/>
  <c r="M142" i="25"/>
  <c r="N148" i="25"/>
  <c r="M148" i="25"/>
  <c r="N161" i="25"/>
  <c r="O161" i="25" s="1"/>
  <c r="N80" i="25"/>
  <c r="O80" i="25" s="1"/>
  <c r="N86" i="25"/>
  <c r="M86" i="25"/>
  <c r="O86" i="25" s="1"/>
  <c r="N7" i="25"/>
  <c r="O7" i="25" s="1"/>
  <c r="N14" i="25"/>
  <c r="M14" i="25"/>
  <c r="N20" i="25"/>
  <c r="M20" i="25"/>
  <c r="N27" i="25"/>
  <c r="M27" i="25"/>
  <c r="N33" i="25"/>
  <c r="M33" i="25"/>
  <c r="N40" i="25"/>
  <c r="M40" i="25"/>
  <c r="N58" i="25"/>
  <c r="M58" i="25"/>
  <c r="N74" i="25"/>
  <c r="M74" i="25"/>
  <c r="M87" i="25"/>
  <c r="N87" i="25"/>
  <c r="O87" i="25" s="1"/>
  <c r="N93" i="25"/>
  <c r="M93" i="25"/>
  <c r="N100" i="25"/>
  <c r="M100" i="25"/>
  <c r="N106" i="25"/>
  <c r="M106" i="25"/>
  <c r="N112" i="25"/>
  <c r="M112" i="25"/>
  <c r="N124" i="25"/>
  <c r="M124" i="25"/>
  <c r="N131" i="25"/>
  <c r="M131" i="25"/>
  <c r="M149" i="25"/>
  <c r="N149" i="25"/>
  <c r="N162" i="25"/>
  <c r="M162" i="25"/>
  <c r="N56" i="25"/>
  <c r="M56" i="25"/>
  <c r="N8" i="25"/>
  <c r="M8" i="25"/>
  <c r="N46" i="25"/>
  <c r="O46" i="25" s="1"/>
  <c r="N65" i="25"/>
  <c r="O65" i="25" s="1"/>
  <c r="N81" i="25"/>
  <c r="M81" i="25"/>
  <c r="M118" i="25"/>
  <c r="N118" i="25"/>
  <c r="N137" i="25"/>
  <c r="M137" i="25"/>
  <c r="N143" i="25"/>
  <c r="M143" i="25"/>
  <c r="N21" i="25"/>
  <c r="M21" i="25"/>
  <c r="N34" i="25"/>
  <c r="M34" i="25"/>
  <c r="N41" i="25"/>
  <c r="M41" i="25"/>
  <c r="N47" i="25"/>
  <c r="M47" i="25"/>
  <c r="N66" i="25"/>
  <c r="O66" i="25" s="1"/>
  <c r="N94" i="25"/>
  <c r="M94" i="25"/>
  <c r="N101" i="25"/>
  <c r="M101" i="25"/>
  <c r="N107" i="25"/>
  <c r="M107" i="25"/>
  <c r="M125" i="25"/>
  <c r="N125" i="25"/>
  <c r="N132" i="25"/>
  <c r="M132" i="25"/>
  <c r="N150" i="25"/>
  <c r="M150" i="25"/>
  <c r="N163" i="25"/>
  <c r="M163" i="25"/>
  <c r="K167" i="25"/>
  <c r="N2" i="25"/>
  <c r="M2" i="25"/>
  <c r="N9" i="25"/>
  <c r="M9" i="25"/>
  <c r="M15" i="25"/>
  <c r="N15" i="25"/>
  <c r="M28" i="25"/>
  <c r="N28" i="25"/>
  <c r="N53" i="25"/>
  <c r="M53" i="25"/>
  <c r="N59" i="25"/>
  <c r="M59" i="25"/>
  <c r="N75" i="25"/>
  <c r="M75" i="25"/>
  <c r="N144" i="25"/>
  <c r="M144" i="25"/>
  <c r="N22" i="25"/>
  <c r="M22" i="25"/>
  <c r="N35" i="25"/>
  <c r="M35" i="25"/>
  <c r="N42" i="25"/>
  <c r="M42" i="25"/>
  <c r="N67" i="25"/>
  <c r="O67" i="25" s="1"/>
  <c r="N82" i="25"/>
  <c r="O82" i="25" s="1"/>
  <c r="N108" i="25"/>
  <c r="M108" i="25"/>
  <c r="N119" i="25"/>
  <c r="M119" i="25"/>
  <c r="N126" i="25"/>
  <c r="M126" i="25"/>
  <c r="N138" i="25"/>
  <c r="M138" i="25"/>
  <c r="N151" i="25"/>
  <c r="M151" i="25"/>
  <c r="N157" i="25"/>
  <c r="M157" i="25"/>
  <c r="N164" i="25"/>
  <c r="M164" i="25"/>
  <c r="N3" i="25"/>
  <c r="M3" i="25"/>
  <c r="N16" i="25"/>
  <c r="M16" i="25"/>
  <c r="N60" i="25"/>
  <c r="M60" i="25"/>
  <c r="N68" i="25"/>
  <c r="O68" i="25" s="1"/>
  <c r="N76" i="25"/>
  <c r="O76" i="25" s="1"/>
  <c r="N89" i="25"/>
  <c r="M89" i="25"/>
  <c r="N95" i="25"/>
  <c r="M95" i="25"/>
  <c r="N102" i="25"/>
  <c r="M102" i="25"/>
  <c r="N133" i="25"/>
  <c r="M133" i="25"/>
  <c r="M145" i="25"/>
  <c r="N145" i="25"/>
  <c r="N45" i="25"/>
  <c r="M45" i="25"/>
  <c r="N29" i="25"/>
  <c r="M29" i="25"/>
  <c r="N36" i="25"/>
  <c r="M36" i="25"/>
  <c r="N54" i="25"/>
  <c r="M54" i="25"/>
  <c r="N69" i="25"/>
  <c r="O69" i="25" s="1"/>
  <c r="N83" i="25"/>
  <c r="O83" i="25" s="1"/>
  <c r="N114" i="25"/>
  <c r="M114" i="25"/>
  <c r="N120" i="25"/>
  <c r="M120" i="25"/>
  <c r="N152" i="25"/>
  <c r="M152" i="25"/>
  <c r="N165" i="25"/>
  <c r="M165" i="25"/>
  <c r="N4" i="25"/>
  <c r="M4" i="25"/>
  <c r="N23" i="25"/>
  <c r="M23" i="25"/>
  <c r="N43" i="25"/>
  <c r="M43" i="25"/>
  <c r="N61" i="25"/>
  <c r="M61" i="25"/>
  <c r="N70" i="25"/>
  <c r="O70" i="25" s="1"/>
  <c r="N96" i="25"/>
  <c r="M96" i="25"/>
  <c r="N103" i="25"/>
  <c r="M103" i="25"/>
  <c r="N109" i="25"/>
  <c r="M109" i="25"/>
  <c r="M127" i="25"/>
  <c r="N127" i="25"/>
  <c r="N139" i="25"/>
  <c r="M139" i="25"/>
  <c r="N146" i="25"/>
  <c r="M146" i="25"/>
  <c r="M158" i="25"/>
  <c r="N158" i="25"/>
  <c r="M17" i="25"/>
  <c r="N17" i="25"/>
  <c r="N30" i="25"/>
  <c r="M30" i="25"/>
  <c r="M37" i="25"/>
  <c r="N37" i="25"/>
  <c r="N121" i="25"/>
  <c r="M121" i="25"/>
  <c r="N134" i="25"/>
  <c r="M134" i="25"/>
  <c r="N166" i="25"/>
  <c r="M166" i="25"/>
  <c r="N129" i="25"/>
  <c r="M129" i="25"/>
  <c r="N11" i="25"/>
  <c r="M11" i="25"/>
  <c r="N24" i="25"/>
  <c r="M24" i="25"/>
  <c r="N49" i="25"/>
  <c r="M49" i="25"/>
  <c r="M55" i="25"/>
  <c r="N55" i="25"/>
  <c r="N71" i="25"/>
  <c r="M71" i="25"/>
  <c r="N97" i="25"/>
  <c r="M97" i="25"/>
  <c r="N110" i="25"/>
  <c r="M110" i="25"/>
  <c r="N115" i="25"/>
  <c r="M115" i="25"/>
  <c r="N140" i="25"/>
  <c r="M140" i="25"/>
  <c r="N153" i="25"/>
  <c r="M153" i="25"/>
  <c r="N5" i="25"/>
  <c r="M5" i="25"/>
  <c r="N18" i="25"/>
  <c r="M18" i="25"/>
  <c r="N31" i="25"/>
  <c r="M31" i="25"/>
  <c r="N38" i="25"/>
  <c r="M38" i="25"/>
  <c r="N44" i="25"/>
  <c r="M44" i="25"/>
  <c r="N62" i="25"/>
  <c r="M62" i="25"/>
  <c r="N84" i="25"/>
  <c r="M84" i="25"/>
  <c r="N91" i="25"/>
  <c r="M91" i="25"/>
  <c r="N104" i="25"/>
  <c r="M104" i="25"/>
  <c r="N128" i="25"/>
  <c r="M128" i="25"/>
  <c r="N135" i="25"/>
  <c r="M135" i="25"/>
  <c r="N159" i="25"/>
  <c r="M159" i="25"/>
  <c r="N90" i="25"/>
  <c r="O90" i="25" s="1"/>
  <c r="M136" i="25"/>
  <c r="M156" i="25"/>
  <c r="N136" i="25"/>
  <c r="N156" i="25"/>
  <c r="M88" i="25"/>
  <c r="N88" i="25"/>
  <c r="M10" i="25"/>
  <c r="M52" i="25"/>
  <c r="M113" i="25"/>
  <c r="N92" i="25"/>
  <c r="O92" i="25" s="1"/>
  <c r="M42" i="32"/>
  <c r="N42" i="32"/>
  <c r="M35" i="32"/>
  <c r="N35" i="32"/>
  <c r="M31" i="32"/>
  <c r="N31" i="32"/>
  <c r="M9" i="32"/>
  <c r="N9" i="32"/>
  <c r="N22" i="32"/>
  <c r="M22" i="32"/>
  <c r="M24" i="32"/>
  <c r="N24" i="32"/>
  <c r="M11" i="32"/>
  <c r="N11" i="32"/>
  <c r="N51" i="32"/>
  <c r="M51" i="32"/>
  <c r="M77" i="32"/>
  <c r="N77" i="32"/>
  <c r="N47" i="32"/>
  <c r="M47" i="32"/>
  <c r="N53" i="32"/>
  <c r="M53" i="32"/>
  <c r="N104" i="32"/>
  <c r="M104" i="32"/>
  <c r="M116" i="32"/>
  <c r="N116" i="32"/>
  <c r="N162" i="32"/>
  <c r="M162" i="32"/>
  <c r="M127" i="32"/>
  <c r="N78" i="32"/>
  <c r="M78" i="32"/>
  <c r="N91" i="32"/>
  <c r="M91" i="32"/>
  <c r="O91" i="32" s="1"/>
  <c r="N122" i="32"/>
  <c r="M122" i="32"/>
  <c r="N145" i="32"/>
  <c r="N52" i="32"/>
  <c r="M52" i="32"/>
  <c r="N85" i="32"/>
  <c r="M85" i="32"/>
  <c r="N128" i="32"/>
  <c r="M128" i="32"/>
  <c r="N134" i="32"/>
  <c r="M134" i="32"/>
  <c r="N139" i="32"/>
  <c r="M139" i="32"/>
  <c r="N150" i="32"/>
  <c r="M150" i="32"/>
  <c r="M2" i="32"/>
  <c r="N2" i="32"/>
  <c r="N59" i="32"/>
  <c r="M59" i="32"/>
  <c r="N79" i="32"/>
  <c r="M79" i="32"/>
  <c r="N157" i="32"/>
  <c r="M157" i="32"/>
  <c r="M138" i="32"/>
  <c r="N3" i="32"/>
  <c r="M3" i="32"/>
  <c r="N16" i="32"/>
  <c r="M16" i="32"/>
  <c r="N135" i="32"/>
  <c r="M135" i="32"/>
  <c r="N140" i="32"/>
  <c r="M140" i="32"/>
  <c r="N146" i="32"/>
  <c r="M146" i="32"/>
  <c r="N151" i="32"/>
  <c r="M151" i="32"/>
  <c r="M58" i="32"/>
  <c r="N58" i="32"/>
  <c r="N46" i="32"/>
  <c r="O46" i="32" s="1"/>
  <c r="N26" i="32"/>
  <c r="M37" i="32"/>
  <c r="M32" i="32"/>
  <c r="N32" i="32"/>
  <c r="M55" i="32"/>
  <c r="M87" i="32"/>
  <c r="N87" i="32"/>
  <c r="N123" i="32"/>
  <c r="M123" i="32"/>
  <c r="M158" i="32"/>
  <c r="N121" i="32"/>
  <c r="M121" i="32"/>
  <c r="N96" i="32"/>
  <c r="M96" i="32"/>
  <c r="N65" i="32"/>
  <c r="O65" i="32" s="1"/>
  <c r="N97" i="32"/>
  <c r="M97" i="32"/>
  <c r="N38" i="32"/>
  <c r="M38" i="32"/>
  <c r="M118" i="32"/>
  <c r="N61" i="32"/>
  <c r="M61" i="32"/>
  <c r="N80" i="32"/>
  <c r="O80" i="32" s="1"/>
  <c r="N99" i="32"/>
  <c r="M99" i="32"/>
  <c r="N106" i="32"/>
  <c r="M106" i="32"/>
  <c r="N118" i="32"/>
  <c r="N130" i="32"/>
  <c r="M130" i="32"/>
  <c r="N141" i="32"/>
  <c r="M141" i="32"/>
  <c r="N152" i="32"/>
  <c r="M152" i="32"/>
  <c r="N164" i="32"/>
  <c r="M164" i="32"/>
  <c r="N133" i="32"/>
  <c r="M133" i="32"/>
  <c r="N25" i="32"/>
  <c r="M25" i="32"/>
  <c r="N109" i="32"/>
  <c r="M109" i="32"/>
  <c r="N110" i="32"/>
  <c r="M110" i="32"/>
  <c r="N15" i="32"/>
  <c r="M73" i="32"/>
  <c r="N73" i="32"/>
  <c r="N111" i="32"/>
  <c r="M111" i="32"/>
  <c r="M56" i="32"/>
  <c r="N56" i="32"/>
  <c r="N81" i="32"/>
  <c r="M81" i="32"/>
  <c r="N93" i="32"/>
  <c r="M93" i="32"/>
  <c r="N124" i="32"/>
  <c r="M124" i="32"/>
  <c r="M147" i="32"/>
  <c r="N158" i="32"/>
  <c r="N14" i="32"/>
  <c r="M14" i="32"/>
  <c r="N115" i="32"/>
  <c r="M115" i="32"/>
  <c r="M20" i="32"/>
  <c r="N20" i="32"/>
  <c r="M15" i="32"/>
  <c r="N117" i="32"/>
  <c r="M117" i="32"/>
  <c r="M26" i="32"/>
  <c r="M48" i="32"/>
  <c r="N48" i="32"/>
  <c r="N10" i="32"/>
  <c r="M10" i="32"/>
  <c r="M60" i="32"/>
  <c r="N60" i="32"/>
  <c r="N86" i="32"/>
  <c r="M86" i="32"/>
  <c r="N98" i="32"/>
  <c r="M98" i="32"/>
  <c r="M49" i="32"/>
  <c r="N49" i="32"/>
  <c r="N55" i="32"/>
  <c r="M33" i="32"/>
  <c r="N33" i="32"/>
  <c r="M17" i="32"/>
  <c r="N28" i="32"/>
  <c r="N39" i="32"/>
  <c r="N50" i="32"/>
  <c r="M50" i="32"/>
  <c r="N67" i="32"/>
  <c r="O67" i="32" s="1"/>
  <c r="N100" i="32"/>
  <c r="M100" i="32"/>
  <c r="N112" i="32"/>
  <c r="M112" i="32"/>
  <c r="N119" i="32"/>
  <c r="M119" i="32"/>
  <c r="N131" i="32"/>
  <c r="M131" i="32"/>
  <c r="N153" i="32"/>
  <c r="M153" i="32"/>
  <c r="N165" i="32"/>
  <c r="N36" i="32"/>
  <c r="M36" i="32"/>
  <c r="N84" i="32"/>
  <c r="M84" i="32"/>
  <c r="N64" i="32"/>
  <c r="M105" i="32"/>
  <c r="N4" i="32"/>
  <c r="M43" i="32"/>
  <c r="N43" i="32"/>
  <c r="N27" i="32"/>
  <c r="M27" i="32"/>
  <c r="N129" i="32"/>
  <c r="M129" i="32"/>
  <c r="N5" i="32"/>
  <c r="M5" i="32"/>
  <c r="M74" i="32"/>
  <c r="N74" i="32"/>
  <c r="M44" i="32"/>
  <c r="N44" i="32"/>
  <c r="N12" i="32"/>
  <c r="M12" i="32"/>
  <c r="N17" i="32"/>
  <c r="N23" i="32"/>
  <c r="M23" i="32"/>
  <c r="N34" i="32"/>
  <c r="M34" i="32"/>
  <c r="K45" i="32"/>
  <c r="N68" i="32"/>
  <c r="O68" i="32" s="1"/>
  <c r="N82" i="32"/>
  <c r="O82" i="32"/>
  <c r="N94" i="32"/>
  <c r="M94" i="32"/>
  <c r="N125" i="32"/>
  <c r="N142" i="32"/>
  <c r="M142" i="32"/>
  <c r="N147" i="32"/>
  <c r="N159" i="32"/>
  <c r="M159" i="32"/>
  <c r="M8" i="32"/>
  <c r="N8" i="32"/>
  <c r="N144" i="32"/>
  <c r="M144" i="32"/>
  <c r="M64" i="32"/>
  <c r="N18" i="32"/>
  <c r="M18" i="32"/>
  <c r="M29" i="32"/>
  <c r="N29" i="32"/>
  <c r="N40" i="32"/>
  <c r="M40" i="32"/>
  <c r="N69" i="32"/>
  <c r="O69" i="32" s="1"/>
  <c r="N75" i="32"/>
  <c r="M75" i="32"/>
  <c r="N89" i="32"/>
  <c r="M89" i="32"/>
  <c r="M101" i="32"/>
  <c r="N101" i="32"/>
  <c r="N113" i="32"/>
  <c r="M113" i="32"/>
  <c r="M165" i="32"/>
  <c r="N62" i="32"/>
  <c r="M62" i="32"/>
  <c r="N148" i="32"/>
  <c r="M148" i="32"/>
  <c r="N166" i="32"/>
  <c r="M166" i="32"/>
  <c r="O70" i="32"/>
  <c r="N160" i="32"/>
  <c r="M160" i="32"/>
  <c r="N76" i="32"/>
  <c r="O76" i="32" s="1"/>
  <c r="N102" i="32"/>
  <c r="M102" i="32"/>
  <c r="N108" i="32"/>
  <c r="M108" i="32"/>
  <c r="M114" i="32"/>
  <c r="N114" i="32"/>
  <c r="N126" i="32"/>
  <c r="M126" i="32"/>
  <c r="N137" i="32"/>
  <c r="M137" i="32"/>
  <c r="M103" i="32"/>
  <c r="N103" i="32"/>
  <c r="N54" i="32"/>
  <c r="M54" i="32"/>
  <c r="N13" i="32"/>
  <c r="N83" i="32"/>
  <c r="O83" i="32" s="1"/>
  <c r="N132" i="32"/>
  <c r="M132" i="32"/>
  <c r="N154" i="32"/>
  <c r="M154" i="32"/>
  <c r="N7" i="32"/>
  <c r="O7" i="32" s="1"/>
  <c r="N70" i="32"/>
  <c r="M13" i="32"/>
  <c r="N63" i="32"/>
  <c r="M63" i="32"/>
  <c r="N71" i="32"/>
  <c r="M71" i="32"/>
  <c r="M95" i="32"/>
  <c r="N95" i="32"/>
  <c r="N143" i="32"/>
  <c r="M143" i="32"/>
  <c r="M149" i="32"/>
  <c r="N149" i="32"/>
  <c r="N155" i="32"/>
  <c r="M155" i="32"/>
  <c r="N161" i="32"/>
  <c r="O161" i="32" s="1"/>
  <c r="M156" i="32"/>
  <c r="M163" i="32"/>
  <c r="N66" i="32"/>
  <c r="O66" i="32" s="1"/>
  <c r="M92" i="32"/>
  <c r="M21" i="32"/>
  <c r="M30" i="32"/>
  <c r="M41" i="32"/>
  <c r="M57" i="32"/>
  <c r="M72" i="32"/>
  <c r="N92" i="32"/>
  <c r="M107" i="32"/>
  <c r="M120" i="32"/>
  <c r="O86" i="32" l="1"/>
  <c r="O87" i="24"/>
  <c r="M168" i="17"/>
  <c r="K167" i="31"/>
  <c r="O92" i="23"/>
  <c r="O86" i="11"/>
  <c r="O88" i="16"/>
  <c r="O92" i="39"/>
  <c r="O89" i="39"/>
  <c r="M168" i="12"/>
  <c r="O87" i="36"/>
  <c r="O92" i="36"/>
  <c r="O89" i="12"/>
  <c r="O88" i="40"/>
  <c r="N168" i="41"/>
  <c r="N168" i="11"/>
  <c r="O89" i="41"/>
  <c r="M168" i="31"/>
  <c r="M87" i="37"/>
  <c r="N87" i="37"/>
  <c r="M168" i="23"/>
  <c r="O88" i="17"/>
  <c r="O92" i="17"/>
  <c r="N45" i="36"/>
  <c r="M45" i="36"/>
  <c r="O92" i="40"/>
  <c r="N7" i="36"/>
  <c r="O7" i="36" s="1"/>
  <c r="K167" i="36"/>
  <c r="O90" i="17"/>
  <c r="O90" i="36"/>
  <c r="M90" i="32"/>
  <c r="N90" i="32"/>
  <c r="O88" i="25"/>
  <c r="O91" i="17"/>
  <c r="K167" i="22"/>
  <c r="M91" i="37"/>
  <c r="O91" i="37" s="1"/>
  <c r="M91" i="38"/>
  <c r="N61" i="39"/>
  <c r="M61" i="39"/>
  <c r="K167" i="32"/>
  <c r="K167" i="24"/>
  <c r="K167" i="23"/>
  <c r="M87" i="15"/>
  <c r="N87" i="15"/>
  <c r="N61" i="38"/>
  <c r="M61" i="38"/>
  <c r="O90" i="16"/>
  <c r="N88" i="39"/>
  <c r="M88" i="39"/>
  <c r="O89" i="22"/>
  <c r="M88" i="22"/>
  <c r="M167" i="22" s="1"/>
  <c r="O89" i="11"/>
  <c r="M88" i="32"/>
  <c r="O88" i="32" s="1"/>
  <c r="O90" i="23"/>
  <c r="M168" i="22"/>
  <c r="O88" i="11"/>
  <c r="O91" i="12"/>
  <c r="M168" i="41"/>
  <c r="N168" i="23"/>
  <c r="M92" i="24"/>
  <c r="N168" i="22"/>
  <c r="N92" i="16"/>
  <c r="K167" i="16"/>
  <c r="O90" i="35"/>
  <c r="N168" i="17"/>
  <c r="N168" i="12"/>
  <c r="O87" i="38"/>
  <c r="M168" i="11"/>
  <c r="O89" i="24"/>
  <c r="O92" i="37"/>
  <c r="O91" i="39"/>
  <c r="O91" i="40"/>
  <c r="O88" i="41"/>
  <c r="N168" i="31"/>
  <c r="O90" i="38"/>
  <c r="M168" i="38"/>
  <c r="K167" i="38"/>
  <c r="M168" i="40"/>
  <c r="O89" i="31"/>
  <c r="O92" i="31"/>
  <c r="K167" i="37"/>
  <c r="N168" i="38"/>
  <c r="N168" i="40"/>
  <c r="K167" i="35"/>
  <c r="O86" i="40"/>
  <c r="O89" i="15"/>
  <c r="O90" i="15"/>
  <c r="O92" i="15"/>
  <c r="O87" i="15"/>
  <c r="M91" i="15"/>
  <c r="O91" i="15" s="1"/>
  <c r="O91" i="41"/>
  <c r="O90" i="41"/>
  <c r="O87" i="41"/>
  <c r="O92" i="41"/>
  <c r="N7" i="41"/>
  <c r="O7" i="41" s="1"/>
  <c r="M167" i="41"/>
  <c r="K167" i="41"/>
  <c r="N161" i="41"/>
  <c r="O161" i="41" s="1"/>
  <c r="O89" i="40"/>
  <c r="M167" i="40"/>
  <c r="N7" i="40"/>
  <c r="N167" i="40" s="1"/>
  <c r="K167" i="40"/>
  <c r="N7" i="39"/>
  <c r="O7" i="39" s="1"/>
  <c r="M167" i="39"/>
  <c r="K167" i="39"/>
  <c r="N83" i="39"/>
  <c r="O91" i="38"/>
  <c r="O88" i="38"/>
  <c r="M92" i="38"/>
  <c r="O92" i="38" s="1"/>
  <c r="N45" i="38"/>
  <c r="M45" i="38"/>
  <c r="N7" i="38"/>
  <c r="O89" i="36"/>
  <c r="O86" i="37"/>
  <c r="O90" i="37"/>
  <c r="O88" i="37"/>
  <c r="N45" i="37"/>
  <c r="M45" i="37"/>
  <c r="N7" i="37"/>
  <c r="N167" i="37" s="1"/>
  <c r="M167" i="36"/>
  <c r="N167" i="36"/>
  <c r="O91" i="35"/>
  <c r="O92" i="35"/>
  <c r="O87" i="35"/>
  <c r="O89" i="35"/>
  <c r="M167" i="35"/>
  <c r="N83" i="35"/>
  <c r="N167" i="35" s="1"/>
  <c r="O91" i="25"/>
  <c r="O89" i="25"/>
  <c r="O92" i="24"/>
  <c r="O90" i="24"/>
  <c r="O91" i="23"/>
  <c r="O88" i="23"/>
  <c r="O87" i="23"/>
  <c r="O89" i="23"/>
  <c r="O87" i="17"/>
  <c r="O86" i="17"/>
  <c r="O90" i="22"/>
  <c r="O92" i="22"/>
  <c r="O92" i="16"/>
  <c r="O89" i="16"/>
  <c r="O88" i="31"/>
  <c r="O87" i="31"/>
  <c r="O91" i="31"/>
  <c r="O90" i="31"/>
  <c r="O86" i="15"/>
  <c r="O88" i="15"/>
  <c r="O89" i="32"/>
  <c r="O92" i="32"/>
  <c r="O87" i="32"/>
  <c r="O86" i="12"/>
  <c r="O92" i="12"/>
  <c r="O87" i="12"/>
  <c r="O88" i="12"/>
  <c r="O91" i="11"/>
  <c r="O90" i="11"/>
  <c r="M167" i="16"/>
  <c r="N161" i="16"/>
  <c r="O161" i="16" s="1"/>
  <c r="M167" i="31"/>
  <c r="N83" i="31"/>
  <c r="O83" i="31" s="1"/>
  <c r="N45" i="15"/>
  <c r="N168" i="15" s="1"/>
  <c r="M45" i="15"/>
  <c r="K167" i="15"/>
  <c r="N7" i="12"/>
  <c r="O7" i="12" s="1"/>
  <c r="M167" i="12"/>
  <c r="N83" i="11"/>
  <c r="O83" i="11" s="1"/>
  <c r="N45" i="11"/>
  <c r="M45" i="11"/>
  <c r="N7" i="11"/>
  <c r="N167" i="22"/>
  <c r="M167" i="17"/>
  <c r="N83" i="17"/>
  <c r="N167" i="17" s="1"/>
  <c r="K167" i="17"/>
  <c r="M167" i="23"/>
  <c r="N83" i="23"/>
  <c r="N167" i="23" s="1"/>
  <c r="M167" i="24"/>
  <c r="N7" i="24"/>
  <c r="N167" i="24" s="1"/>
  <c r="N167" i="25"/>
  <c r="M167" i="25"/>
  <c r="N45" i="32"/>
  <c r="N167" i="32" s="1"/>
  <c r="M45" i="32"/>
  <c r="N167" i="39" l="1"/>
  <c r="O88" i="39"/>
  <c r="O88" i="22"/>
  <c r="N167" i="38"/>
  <c r="O87" i="37"/>
  <c r="M167" i="37"/>
  <c r="O90" i="32"/>
  <c r="N167" i="11"/>
  <c r="M167" i="11"/>
  <c r="N167" i="15"/>
  <c r="M167" i="15"/>
  <c r="M168" i="15"/>
  <c r="O168" i="15"/>
  <c r="N167" i="41"/>
  <c r="O7" i="40"/>
  <c r="O83" i="39"/>
  <c r="O7" i="38"/>
  <c r="M167" i="38"/>
  <c r="O7" i="37"/>
  <c r="O83" i="35"/>
  <c r="N167" i="16"/>
  <c r="N167" i="31"/>
  <c r="N167" i="12"/>
  <c r="O7" i="11"/>
  <c r="O83" i="17"/>
  <c r="O83" i="23"/>
  <c r="O7" i="24"/>
  <c r="M167" i="32"/>
  <c r="C3" i="34" l="1"/>
  <c r="C4" i="34"/>
  <c r="C5" i="34"/>
  <c r="C6" i="34"/>
  <c r="C7" i="34"/>
  <c r="C2" i="34"/>
  <c r="L159" i="41" l="1"/>
  <c r="O159" i="41" s="1"/>
  <c r="L153" i="41"/>
  <c r="O153" i="41" s="1"/>
  <c r="L142" i="41"/>
  <c r="O142" i="41" s="1"/>
  <c r="L136" i="41"/>
  <c r="O136" i="41" s="1"/>
  <c r="L108" i="41"/>
  <c r="O108" i="41" s="1"/>
  <c r="L49" i="41"/>
  <c r="O49" i="41" s="1"/>
  <c r="L27" i="41"/>
  <c r="O27" i="41" s="1"/>
  <c r="L22" i="41"/>
  <c r="O22" i="41" s="1"/>
  <c r="L11" i="41"/>
  <c r="O11" i="41" s="1"/>
  <c r="L165" i="40"/>
  <c r="O165" i="40" s="1"/>
  <c r="L148" i="40"/>
  <c r="O148" i="40" s="1"/>
  <c r="L142" i="40"/>
  <c r="O142" i="40" s="1"/>
  <c r="L136" i="40"/>
  <c r="O136" i="40" s="1"/>
  <c r="L130" i="40"/>
  <c r="O130" i="40" s="1"/>
  <c r="L124" i="40"/>
  <c r="O124" i="40" s="1"/>
  <c r="L107" i="40"/>
  <c r="O107" i="40" s="1"/>
  <c r="L78" i="40"/>
  <c r="O78" i="40" s="1"/>
  <c r="L72" i="40"/>
  <c r="O72" i="40" s="1"/>
  <c r="L63" i="40"/>
  <c r="O63" i="40" s="1"/>
  <c r="L31" i="40"/>
  <c r="O31" i="40" s="1"/>
  <c r="L25" i="40"/>
  <c r="O25" i="40" s="1"/>
  <c r="L156" i="39"/>
  <c r="O156" i="39" s="1"/>
  <c r="L151" i="39"/>
  <c r="O151" i="39" s="1"/>
  <c r="L140" i="39"/>
  <c r="O140" i="39" s="1"/>
  <c r="L77" i="39"/>
  <c r="O77" i="39" s="1"/>
  <c r="L59" i="39"/>
  <c r="O59" i="39" s="1"/>
  <c r="L53" i="39"/>
  <c r="O53" i="39" s="1"/>
  <c r="L47" i="39"/>
  <c r="O47" i="39" s="1"/>
  <c r="L42" i="39"/>
  <c r="O42" i="39" s="1"/>
  <c r="L31" i="39"/>
  <c r="O31" i="39" s="1"/>
  <c r="L25" i="39"/>
  <c r="O25" i="39" s="1"/>
  <c r="L19" i="39"/>
  <c r="O19" i="39" s="1"/>
  <c r="L3" i="39"/>
  <c r="O3" i="39" s="1"/>
  <c r="L139" i="38"/>
  <c r="O139" i="38" s="1"/>
  <c r="L133" i="38"/>
  <c r="O133" i="38" s="1"/>
  <c r="L128" i="38"/>
  <c r="O128" i="38" s="1"/>
  <c r="L122" i="38"/>
  <c r="O122" i="38" s="1"/>
  <c r="L116" i="38"/>
  <c r="O116" i="38" s="1"/>
  <c r="L110" i="38"/>
  <c r="O110" i="38" s="1"/>
  <c r="L104" i="38"/>
  <c r="O104" i="38" s="1"/>
  <c r="L98" i="38"/>
  <c r="O98" i="38" s="1"/>
  <c r="L74" i="38"/>
  <c r="O74" i="38" s="1"/>
  <c r="L55" i="38"/>
  <c r="O55" i="38" s="1"/>
  <c r="L49" i="38"/>
  <c r="O49" i="38" s="1"/>
  <c r="L38" i="38"/>
  <c r="O38" i="38" s="1"/>
  <c r="L33" i="38"/>
  <c r="O33" i="38" s="1"/>
  <c r="L16" i="38"/>
  <c r="O16" i="38" s="1"/>
  <c r="L10" i="38"/>
  <c r="O10" i="38" s="1"/>
  <c r="L4" i="38"/>
  <c r="O4" i="38" s="1"/>
  <c r="L134" i="37"/>
  <c r="O134" i="37" s="1"/>
  <c r="L128" i="37"/>
  <c r="O128" i="37" s="1"/>
  <c r="L122" i="37"/>
  <c r="O122" i="37" s="1"/>
  <c r="L96" i="37"/>
  <c r="O96" i="37" s="1"/>
  <c r="L77" i="37"/>
  <c r="O77" i="37" s="1"/>
  <c r="L56" i="37"/>
  <c r="O56" i="37" s="1"/>
  <c r="L50" i="37"/>
  <c r="O50" i="37" s="1"/>
  <c r="L162" i="36"/>
  <c r="O162" i="36" s="1"/>
  <c r="L156" i="36"/>
  <c r="O156" i="36" s="1"/>
  <c r="L145" i="36"/>
  <c r="O145" i="36" s="1"/>
  <c r="L139" i="36"/>
  <c r="O139" i="36" s="1"/>
  <c r="L128" i="36"/>
  <c r="O128" i="36" s="1"/>
  <c r="L122" i="36"/>
  <c r="O122" i="36" s="1"/>
  <c r="L116" i="36"/>
  <c r="O116" i="36" s="1"/>
  <c r="L110" i="36"/>
  <c r="O110" i="36" s="1"/>
  <c r="L104" i="36"/>
  <c r="O104" i="36" s="1"/>
  <c r="L98" i="36"/>
  <c r="O98" i="36" s="1"/>
  <c r="L81" i="36"/>
  <c r="O81" i="36" s="1"/>
  <c r="L74" i="36"/>
  <c r="O74" i="36" s="1"/>
  <c r="L60" i="36"/>
  <c r="O60" i="36" s="1"/>
  <c r="L54" i="36"/>
  <c r="O54" i="36" s="1"/>
  <c r="L164" i="41"/>
  <c r="O164" i="41" s="1"/>
  <c r="L130" i="41"/>
  <c r="O130" i="41" s="1"/>
  <c r="L124" i="41"/>
  <c r="O124" i="41" s="1"/>
  <c r="L118" i="41"/>
  <c r="O118" i="41" s="1"/>
  <c r="L102" i="41"/>
  <c r="O102" i="41" s="1"/>
  <c r="L96" i="41"/>
  <c r="O96" i="41" s="1"/>
  <c r="L79" i="41"/>
  <c r="O79" i="41" s="1"/>
  <c r="L73" i="41"/>
  <c r="O73" i="41" s="1"/>
  <c r="L59" i="41"/>
  <c r="O59" i="41" s="1"/>
  <c r="L38" i="41"/>
  <c r="O38" i="41" s="1"/>
  <c r="L32" i="41"/>
  <c r="O32" i="41" s="1"/>
  <c r="L16" i="41"/>
  <c r="O16" i="41" s="1"/>
  <c r="L5" i="41"/>
  <c r="O5" i="41" s="1"/>
  <c r="L159" i="40"/>
  <c r="O159" i="40" s="1"/>
  <c r="L153" i="40"/>
  <c r="O153" i="40" s="1"/>
  <c r="L118" i="40"/>
  <c r="O118" i="40" s="1"/>
  <c r="L112" i="40"/>
  <c r="O112" i="40" s="1"/>
  <c r="L101" i="40"/>
  <c r="O101" i="40" s="1"/>
  <c r="L96" i="40"/>
  <c r="O96" i="40" s="1"/>
  <c r="L84" i="40"/>
  <c r="O84" i="40" s="1"/>
  <c r="L58" i="40"/>
  <c r="O58" i="40" s="1"/>
  <c r="L52" i="40"/>
  <c r="O52" i="40" s="1"/>
  <c r="L41" i="40"/>
  <c r="O41" i="40" s="1"/>
  <c r="L35" i="40"/>
  <c r="L19" i="40"/>
  <c r="O19" i="40" s="1"/>
  <c r="L13" i="40"/>
  <c r="O13" i="40" s="1"/>
  <c r="L145" i="39"/>
  <c r="O145" i="39" s="1"/>
  <c r="L134" i="39"/>
  <c r="O134" i="39" s="1"/>
  <c r="L128" i="39"/>
  <c r="O128" i="39" s="1"/>
  <c r="L122" i="39"/>
  <c r="O122" i="39" s="1"/>
  <c r="L116" i="39"/>
  <c r="O116" i="39" s="1"/>
  <c r="L110" i="39"/>
  <c r="O110" i="39" s="1"/>
  <c r="L104" i="39"/>
  <c r="O104" i="39" s="1"/>
  <c r="L71" i="39"/>
  <c r="O71" i="39" s="1"/>
  <c r="L63" i="39"/>
  <c r="O63" i="39" s="1"/>
  <c r="L36" i="39"/>
  <c r="O36" i="39" s="1"/>
  <c r="L13" i="39"/>
  <c r="O13" i="39" s="1"/>
  <c r="L8" i="39"/>
  <c r="O8" i="39" s="1"/>
  <c r="L162" i="38"/>
  <c r="O162" i="38" s="1"/>
  <c r="L156" i="38"/>
  <c r="O156" i="38" s="1"/>
  <c r="L150" i="38"/>
  <c r="O150" i="38" s="1"/>
  <c r="L144" i="38"/>
  <c r="O144" i="38" s="1"/>
  <c r="L60" i="38"/>
  <c r="O60" i="38" s="1"/>
  <c r="L43" i="38"/>
  <c r="O43" i="38" s="1"/>
  <c r="L27" i="38"/>
  <c r="O27" i="38" s="1"/>
  <c r="L163" i="37"/>
  <c r="O163" i="37" s="1"/>
  <c r="L157" i="37"/>
  <c r="O157" i="37" s="1"/>
  <c r="L151" i="37"/>
  <c r="O151" i="37" s="1"/>
  <c r="L145" i="37"/>
  <c r="O145" i="37" s="1"/>
  <c r="L139" i="37"/>
  <c r="O139" i="37" s="1"/>
  <c r="L116" i="37"/>
  <c r="O116" i="37" s="1"/>
  <c r="L111" i="37"/>
  <c r="O111" i="37" s="1"/>
  <c r="L106" i="37"/>
  <c r="O106" i="37" s="1"/>
  <c r="L101" i="37"/>
  <c r="O101" i="37" s="1"/>
  <c r="L61" i="37"/>
  <c r="O61" i="37" s="1"/>
  <c r="L44" i="37"/>
  <c r="O44" i="37" s="1"/>
  <c r="L38" i="37"/>
  <c r="O38" i="37" s="1"/>
  <c r="L32" i="37"/>
  <c r="O32" i="37" s="1"/>
  <c r="L26" i="37"/>
  <c r="O26" i="37" s="1"/>
  <c r="L20" i="37"/>
  <c r="O20" i="37" s="1"/>
  <c r="L14" i="37"/>
  <c r="O14" i="37" s="1"/>
  <c r="L8" i="37"/>
  <c r="O8" i="37" s="1"/>
  <c r="L2" i="37"/>
  <c r="L150" i="36"/>
  <c r="O150" i="36" s="1"/>
  <c r="L133" i="36"/>
  <c r="O133" i="36" s="1"/>
  <c r="L93" i="36"/>
  <c r="O93" i="36" s="1"/>
  <c r="L158" i="41"/>
  <c r="O158" i="41" s="1"/>
  <c r="L152" i="41"/>
  <c r="O152" i="41" s="1"/>
  <c r="L147" i="41"/>
  <c r="O147" i="41" s="1"/>
  <c r="L141" i="41"/>
  <c r="O141" i="41" s="1"/>
  <c r="L112" i="41"/>
  <c r="O112" i="41" s="1"/>
  <c r="L107" i="41"/>
  <c r="O107" i="41" s="1"/>
  <c r="L84" i="41"/>
  <c r="O84" i="41" s="1"/>
  <c r="L64" i="41"/>
  <c r="O64" i="41" s="1"/>
  <c r="L54" i="41"/>
  <c r="O54" i="41" s="1"/>
  <c r="L48" i="41"/>
  <c r="O48" i="41" s="1"/>
  <c r="L43" i="41"/>
  <c r="O43" i="41" s="1"/>
  <c r="L26" i="41"/>
  <c r="O26" i="41" s="1"/>
  <c r="L21" i="41"/>
  <c r="O21" i="41" s="1"/>
  <c r="L10" i="41"/>
  <c r="O10" i="41" s="1"/>
  <c r="L164" i="40"/>
  <c r="O164" i="40" s="1"/>
  <c r="L147" i="40"/>
  <c r="O147" i="40" s="1"/>
  <c r="L141" i="40"/>
  <c r="O141" i="40" s="1"/>
  <c r="L135" i="40"/>
  <c r="O135" i="40" s="1"/>
  <c r="L129" i="40"/>
  <c r="O129" i="40" s="1"/>
  <c r="L106" i="40"/>
  <c r="O106" i="40" s="1"/>
  <c r="L71" i="40"/>
  <c r="O71" i="40" s="1"/>
  <c r="L62" i="40"/>
  <c r="O62" i="40" s="1"/>
  <c r="L30" i="40"/>
  <c r="O30" i="40" s="1"/>
  <c r="L24" i="40"/>
  <c r="O24" i="40" s="1"/>
  <c r="L150" i="39"/>
  <c r="O150" i="39" s="1"/>
  <c r="L139" i="39"/>
  <c r="O139" i="39" s="1"/>
  <c r="L99" i="39"/>
  <c r="O99" i="39" s="1"/>
  <c r="L94" i="39"/>
  <c r="O94" i="39" s="1"/>
  <c r="L58" i="39"/>
  <c r="O58" i="39" s="1"/>
  <c r="L52" i="39"/>
  <c r="O52" i="39" s="1"/>
  <c r="L41" i="39"/>
  <c r="O41" i="39" s="1"/>
  <c r="L30" i="39"/>
  <c r="O30" i="39" s="1"/>
  <c r="L24" i="39"/>
  <c r="O24" i="39" s="1"/>
  <c r="L18" i="39"/>
  <c r="O18" i="39" s="1"/>
  <c r="L2" i="39"/>
  <c r="L138" i="38"/>
  <c r="O138" i="38" s="1"/>
  <c r="L132" i="38"/>
  <c r="O132" i="38" s="1"/>
  <c r="L127" i="38"/>
  <c r="O127" i="38" s="1"/>
  <c r="L121" i="38"/>
  <c r="O121" i="38" s="1"/>
  <c r="L115" i="38"/>
  <c r="O115" i="38" s="1"/>
  <c r="L109" i="38"/>
  <c r="O109" i="38" s="1"/>
  <c r="L103" i="38"/>
  <c r="O103" i="38" s="1"/>
  <c r="L97" i="38"/>
  <c r="O97" i="38" s="1"/>
  <c r="L85" i="38"/>
  <c r="O85" i="38" s="1"/>
  <c r="L79" i="38"/>
  <c r="O79" i="38" s="1"/>
  <c r="L54" i="38"/>
  <c r="O54" i="38" s="1"/>
  <c r="L48" i="38"/>
  <c r="O48" i="38" s="1"/>
  <c r="L37" i="38"/>
  <c r="O37" i="38" s="1"/>
  <c r="L32" i="38"/>
  <c r="O32" i="38" s="1"/>
  <c r="L21" i="38"/>
  <c r="O21" i="38" s="1"/>
  <c r="L15" i="38"/>
  <c r="O15" i="38" s="1"/>
  <c r="L9" i="38"/>
  <c r="O9" i="38" s="1"/>
  <c r="L3" i="38"/>
  <c r="O3" i="38" s="1"/>
  <c r="L133" i="37"/>
  <c r="O133" i="37" s="1"/>
  <c r="L127" i="37"/>
  <c r="O127" i="37" s="1"/>
  <c r="L95" i="37"/>
  <c r="O95" i="37" s="1"/>
  <c r="L55" i="37"/>
  <c r="O55" i="37" s="1"/>
  <c r="L49" i="37"/>
  <c r="O49" i="37" s="1"/>
  <c r="L155" i="36"/>
  <c r="O155" i="36" s="1"/>
  <c r="L144" i="36"/>
  <c r="O144" i="36" s="1"/>
  <c r="L138" i="36"/>
  <c r="O138" i="36" s="1"/>
  <c r="L127" i="36"/>
  <c r="O127" i="36" s="1"/>
  <c r="L121" i="36"/>
  <c r="O121" i="36" s="1"/>
  <c r="L115" i="36"/>
  <c r="O115" i="36" s="1"/>
  <c r="L109" i="36"/>
  <c r="O109" i="36" s="1"/>
  <c r="L103" i="36"/>
  <c r="O103" i="36" s="1"/>
  <c r="L97" i="36"/>
  <c r="O97" i="36" s="1"/>
  <c r="L73" i="36"/>
  <c r="O73" i="36" s="1"/>
  <c r="L59" i="36"/>
  <c r="O59" i="36" s="1"/>
  <c r="L53" i="36"/>
  <c r="O53" i="36" s="1"/>
  <c r="L163" i="41"/>
  <c r="O163" i="41" s="1"/>
  <c r="L135" i="41"/>
  <c r="O135" i="41" s="1"/>
  <c r="L129" i="41"/>
  <c r="O129" i="41" s="1"/>
  <c r="L123" i="41"/>
  <c r="O123" i="41" s="1"/>
  <c r="L117" i="41"/>
  <c r="O117" i="41" s="1"/>
  <c r="L101" i="41"/>
  <c r="O101" i="41" s="1"/>
  <c r="L95" i="41"/>
  <c r="O95" i="41" s="1"/>
  <c r="L78" i="41"/>
  <c r="O78" i="41" s="1"/>
  <c r="L72" i="41"/>
  <c r="O72" i="41" s="1"/>
  <c r="L58" i="41"/>
  <c r="O58" i="41" s="1"/>
  <c r="L37" i="41"/>
  <c r="O37" i="41" s="1"/>
  <c r="L31" i="41"/>
  <c r="O31" i="41" s="1"/>
  <c r="L15" i="41"/>
  <c r="O15" i="41" s="1"/>
  <c r="L4" i="41"/>
  <c r="O4" i="41" s="1"/>
  <c r="L158" i="40"/>
  <c r="O158" i="40" s="1"/>
  <c r="L152" i="40"/>
  <c r="O152" i="40" s="1"/>
  <c r="L123" i="40"/>
  <c r="O123" i="40" s="1"/>
  <c r="L117" i="40"/>
  <c r="O117" i="40" s="1"/>
  <c r="L95" i="40"/>
  <c r="O95" i="40" s="1"/>
  <c r="L77" i="40"/>
  <c r="O77" i="40" s="1"/>
  <c r="L57" i="40"/>
  <c r="O57" i="40" s="1"/>
  <c r="L51" i="40"/>
  <c r="O51" i="40" s="1"/>
  <c r="L45" i="40"/>
  <c r="O45" i="40" s="1"/>
  <c r="L40" i="40"/>
  <c r="O40" i="40" s="1"/>
  <c r="L18" i="40"/>
  <c r="O18" i="40" s="1"/>
  <c r="L12" i="40"/>
  <c r="O12" i="40" s="1"/>
  <c r="L6" i="40"/>
  <c r="O6" i="40" s="1"/>
  <c r="L166" i="39"/>
  <c r="O166" i="39" s="1"/>
  <c r="L160" i="39"/>
  <c r="O160" i="39" s="1"/>
  <c r="L144" i="39"/>
  <c r="O144" i="39" s="1"/>
  <c r="L133" i="39"/>
  <c r="O133" i="39" s="1"/>
  <c r="L127" i="39"/>
  <c r="O127" i="39" s="1"/>
  <c r="L121" i="39"/>
  <c r="O121" i="39" s="1"/>
  <c r="L115" i="39"/>
  <c r="O115" i="39" s="1"/>
  <c r="L109" i="39"/>
  <c r="O109" i="39" s="1"/>
  <c r="L35" i="39"/>
  <c r="O35" i="39" s="1"/>
  <c r="L155" i="38"/>
  <c r="O155" i="38" s="1"/>
  <c r="L149" i="38"/>
  <c r="O149" i="38" s="1"/>
  <c r="L73" i="38"/>
  <c r="O73" i="38" s="1"/>
  <c r="L64" i="38"/>
  <c r="O64" i="38" s="1"/>
  <c r="L59" i="38"/>
  <c r="O59" i="38" s="1"/>
  <c r="L42" i="38"/>
  <c r="O42" i="38" s="1"/>
  <c r="L26" i="38"/>
  <c r="O26" i="38" s="1"/>
  <c r="L162" i="37"/>
  <c r="O162" i="37" s="1"/>
  <c r="L156" i="37"/>
  <c r="O156" i="37" s="1"/>
  <c r="L150" i="37"/>
  <c r="O150" i="37" s="1"/>
  <c r="L144" i="37"/>
  <c r="O144" i="37" s="1"/>
  <c r="L138" i="37"/>
  <c r="O138" i="37" s="1"/>
  <c r="L121" i="37"/>
  <c r="O121" i="37" s="1"/>
  <c r="L115" i="37"/>
  <c r="O115" i="37" s="1"/>
  <c r="L110" i="37"/>
  <c r="O110" i="37" s="1"/>
  <c r="L105" i="37"/>
  <c r="O105" i="37" s="1"/>
  <c r="L100" i="37"/>
  <c r="O100" i="37" s="1"/>
  <c r="L75" i="37"/>
  <c r="O75" i="37" s="1"/>
  <c r="L43" i="37"/>
  <c r="O43" i="37" s="1"/>
  <c r="L37" i="37"/>
  <c r="O37" i="37" s="1"/>
  <c r="L31" i="37"/>
  <c r="O31" i="37" s="1"/>
  <c r="L25" i="37"/>
  <c r="O25" i="37" s="1"/>
  <c r="L19" i="37"/>
  <c r="O19" i="37" s="1"/>
  <c r="L13" i="37"/>
  <c r="O13" i="37" s="1"/>
  <c r="L149" i="36"/>
  <c r="O149" i="36" s="1"/>
  <c r="L132" i="36"/>
  <c r="O132" i="36" s="1"/>
  <c r="L157" i="41"/>
  <c r="O157" i="41" s="1"/>
  <c r="L151" i="41"/>
  <c r="O151" i="41" s="1"/>
  <c r="L146" i="41"/>
  <c r="O146" i="41" s="1"/>
  <c r="L140" i="41"/>
  <c r="O140" i="41" s="1"/>
  <c r="L111" i="41"/>
  <c r="O111" i="41" s="1"/>
  <c r="L106" i="41"/>
  <c r="O106" i="41" s="1"/>
  <c r="L63" i="41"/>
  <c r="O63" i="41" s="1"/>
  <c r="L53" i="41"/>
  <c r="O53" i="41" s="1"/>
  <c r="L47" i="41"/>
  <c r="O47" i="41" s="1"/>
  <c r="L42" i="41"/>
  <c r="O42" i="41" s="1"/>
  <c r="L25" i="41"/>
  <c r="O25" i="41" s="1"/>
  <c r="L20" i="41"/>
  <c r="O20" i="41" s="1"/>
  <c r="L9" i="41"/>
  <c r="O9" i="41" s="1"/>
  <c r="L163" i="40"/>
  <c r="O163" i="40" s="1"/>
  <c r="L146" i="40"/>
  <c r="O146" i="40" s="1"/>
  <c r="L140" i="40"/>
  <c r="O140" i="40" s="1"/>
  <c r="L134" i="40"/>
  <c r="O134" i="40" s="1"/>
  <c r="L128" i="40"/>
  <c r="O128" i="40" s="1"/>
  <c r="L111" i="40"/>
  <c r="O111" i="40" s="1"/>
  <c r="L105" i="40"/>
  <c r="O105" i="40" s="1"/>
  <c r="L100" i="40"/>
  <c r="O100" i="40" s="1"/>
  <c r="L61" i="40"/>
  <c r="O61" i="40" s="1"/>
  <c r="L29" i="40"/>
  <c r="O29" i="40" s="1"/>
  <c r="L23" i="40"/>
  <c r="O23" i="40" s="1"/>
  <c r="L155" i="39"/>
  <c r="O155" i="39" s="1"/>
  <c r="L149" i="39"/>
  <c r="O149" i="39" s="1"/>
  <c r="L138" i="39"/>
  <c r="O138" i="39" s="1"/>
  <c r="L103" i="39"/>
  <c r="O103" i="39" s="1"/>
  <c r="L98" i="39"/>
  <c r="O98" i="39" s="1"/>
  <c r="L81" i="39"/>
  <c r="O81" i="39" s="1"/>
  <c r="L75" i="39"/>
  <c r="O75" i="39" s="1"/>
  <c r="L62" i="39"/>
  <c r="O62" i="39" s="1"/>
  <c r="L57" i="39"/>
  <c r="O57" i="39" s="1"/>
  <c r="L51" i="39"/>
  <c r="O51" i="39" s="1"/>
  <c r="L45" i="39"/>
  <c r="O45" i="39" s="1"/>
  <c r="L29" i="39"/>
  <c r="O29" i="39" s="1"/>
  <c r="L23" i="39"/>
  <c r="O23" i="39" s="1"/>
  <c r="L17" i="39"/>
  <c r="O17" i="39" s="1"/>
  <c r="L12" i="39"/>
  <c r="O12" i="39" s="1"/>
  <c r="L143" i="38"/>
  <c r="O143" i="38" s="1"/>
  <c r="L137" i="38"/>
  <c r="O137" i="38" s="1"/>
  <c r="L131" i="38"/>
  <c r="O131" i="38" s="1"/>
  <c r="L126" i="38"/>
  <c r="O126" i="38" s="1"/>
  <c r="L120" i="38"/>
  <c r="O120" i="38" s="1"/>
  <c r="L114" i="38"/>
  <c r="O114" i="38" s="1"/>
  <c r="L108" i="38"/>
  <c r="O108" i="38" s="1"/>
  <c r="L102" i="38"/>
  <c r="O102" i="38" s="1"/>
  <c r="L96" i="38"/>
  <c r="O96" i="38" s="1"/>
  <c r="L84" i="38"/>
  <c r="O84" i="38" s="1"/>
  <c r="L78" i="38"/>
  <c r="O78" i="38" s="1"/>
  <c r="L53" i="38"/>
  <c r="O53" i="38" s="1"/>
  <c r="L47" i="38"/>
  <c r="O47" i="38" s="1"/>
  <c r="L36" i="38"/>
  <c r="O36" i="38" s="1"/>
  <c r="L20" i="38"/>
  <c r="O20" i="38" s="1"/>
  <c r="L14" i="38"/>
  <c r="O14" i="38" s="1"/>
  <c r="L8" i="38"/>
  <c r="O8" i="38" s="1"/>
  <c r="L2" i="38"/>
  <c r="L132" i="37"/>
  <c r="O132" i="37" s="1"/>
  <c r="L126" i="37"/>
  <c r="O126" i="37" s="1"/>
  <c r="L94" i="37"/>
  <c r="O94" i="37" s="1"/>
  <c r="L60" i="37"/>
  <c r="O60" i="37" s="1"/>
  <c r="L54" i="37"/>
  <c r="O54" i="37" s="1"/>
  <c r="L48" i="37"/>
  <c r="O48" i="37" s="1"/>
  <c r="L166" i="36"/>
  <c r="O166" i="36" s="1"/>
  <c r="L160" i="36"/>
  <c r="O160" i="36" s="1"/>
  <c r="L143" i="36"/>
  <c r="O143" i="36" s="1"/>
  <c r="L137" i="36"/>
  <c r="O137" i="36" s="1"/>
  <c r="L126" i="36"/>
  <c r="O126" i="36" s="1"/>
  <c r="L120" i="36"/>
  <c r="O120" i="36" s="1"/>
  <c r="L114" i="36"/>
  <c r="O114" i="36" s="1"/>
  <c r="L108" i="36"/>
  <c r="O108" i="36" s="1"/>
  <c r="L102" i="36"/>
  <c r="O102" i="36" s="1"/>
  <c r="L85" i="36"/>
  <c r="O85" i="36" s="1"/>
  <c r="L72" i="36"/>
  <c r="O72" i="36" s="1"/>
  <c r="L58" i="36"/>
  <c r="O58" i="36" s="1"/>
  <c r="L52" i="36"/>
  <c r="O52" i="36" s="1"/>
  <c r="L162" i="41"/>
  <c r="O162" i="41" s="1"/>
  <c r="L134" i="41"/>
  <c r="O134" i="41" s="1"/>
  <c r="L128" i="41"/>
  <c r="O128" i="41" s="1"/>
  <c r="L122" i="41"/>
  <c r="O122" i="41" s="1"/>
  <c r="L116" i="41"/>
  <c r="O116" i="41" s="1"/>
  <c r="L100" i="41"/>
  <c r="O100" i="41" s="1"/>
  <c r="L94" i="41"/>
  <c r="O94" i="41" s="1"/>
  <c r="L77" i="41"/>
  <c r="O77" i="41" s="1"/>
  <c r="L71" i="41"/>
  <c r="O71" i="41" s="1"/>
  <c r="L57" i="41"/>
  <c r="O57" i="41" s="1"/>
  <c r="L36" i="41"/>
  <c r="O36" i="41" s="1"/>
  <c r="L30" i="41"/>
  <c r="O30" i="41" s="1"/>
  <c r="L3" i="41"/>
  <c r="O3" i="41" s="1"/>
  <c r="L157" i="40"/>
  <c r="O157" i="40" s="1"/>
  <c r="L151" i="40"/>
  <c r="O151" i="40" s="1"/>
  <c r="L122" i="40"/>
  <c r="O122" i="40" s="1"/>
  <c r="L116" i="40"/>
  <c r="O116" i="40" s="1"/>
  <c r="L94" i="40"/>
  <c r="O94" i="40" s="1"/>
  <c r="L56" i="40"/>
  <c r="O56" i="40" s="1"/>
  <c r="L50" i="40"/>
  <c r="O50" i="40" s="1"/>
  <c r="L39" i="40"/>
  <c r="O39" i="40" s="1"/>
  <c r="L34" i="40"/>
  <c r="O34" i="40" s="1"/>
  <c r="L17" i="40"/>
  <c r="O17" i="40" s="1"/>
  <c r="L11" i="40"/>
  <c r="O11" i="40" s="1"/>
  <c r="L5" i="40"/>
  <c r="O5" i="40" s="1"/>
  <c r="L165" i="39"/>
  <c r="O165" i="39" s="1"/>
  <c r="L159" i="39"/>
  <c r="O159" i="39" s="1"/>
  <c r="L143" i="39"/>
  <c r="O143" i="39" s="1"/>
  <c r="L132" i="39"/>
  <c r="O132" i="39" s="1"/>
  <c r="L126" i="39"/>
  <c r="O126" i="39" s="1"/>
  <c r="L120" i="39"/>
  <c r="O120" i="39" s="1"/>
  <c r="L114" i="39"/>
  <c r="O114" i="39" s="1"/>
  <c r="L108" i="39"/>
  <c r="O108" i="39" s="1"/>
  <c r="L93" i="39"/>
  <c r="O93" i="39" s="1"/>
  <c r="L40" i="39"/>
  <c r="O40" i="39" s="1"/>
  <c r="L34" i="39"/>
  <c r="O34" i="39" s="1"/>
  <c r="L166" i="38"/>
  <c r="O166" i="38" s="1"/>
  <c r="L160" i="38"/>
  <c r="O160" i="38" s="1"/>
  <c r="L154" i="38"/>
  <c r="O154" i="38" s="1"/>
  <c r="L148" i="38"/>
  <c r="O148" i="38" s="1"/>
  <c r="L72" i="38"/>
  <c r="O72" i="38" s="1"/>
  <c r="L31" i="38"/>
  <c r="O31" i="38" s="1"/>
  <c r="L25" i="38"/>
  <c r="O25" i="38" s="1"/>
  <c r="L155" i="37"/>
  <c r="O155" i="37" s="1"/>
  <c r="L149" i="37"/>
  <c r="O149" i="37" s="1"/>
  <c r="L143" i="37"/>
  <c r="O143" i="37" s="1"/>
  <c r="L137" i="37"/>
  <c r="O137" i="37" s="1"/>
  <c r="L120" i="37"/>
  <c r="O120" i="37" s="1"/>
  <c r="L109" i="37"/>
  <c r="O109" i="37" s="1"/>
  <c r="L104" i="37"/>
  <c r="O104" i="37" s="1"/>
  <c r="L81" i="37"/>
  <c r="O81" i="37" s="1"/>
  <c r="L74" i="37"/>
  <c r="O74" i="37" s="1"/>
  <c r="L42" i="37"/>
  <c r="O42" i="37" s="1"/>
  <c r="L36" i="37"/>
  <c r="O36" i="37" s="1"/>
  <c r="L30" i="37"/>
  <c r="O30" i="37" s="1"/>
  <c r="L24" i="37"/>
  <c r="O24" i="37" s="1"/>
  <c r="L18" i="37"/>
  <c r="O18" i="37" s="1"/>
  <c r="L12" i="37"/>
  <c r="O12" i="37" s="1"/>
  <c r="L6" i="37"/>
  <c r="O6" i="37" s="1"/>
  <c r="L154" i="36"/>
  <c r="O154" i="36" s="1"/>
  <c r="L131" i="36"/>
  <c r="O131" i="36" s="1"/>
  <c r="L96" i="36"/>
  <c r="O96" i="36" s="1"/>
  <c r="L78" i="36"/>
  <c r="O78" i="36" s="1"/>
  <c r="L133" i="41"/>
  <c r="O133" i="41" s="1"/>
  <c r="L127" i="41"/>
  <c r="O127" i="41" s="1"/>
  <c r="L121" i="41"/>
  <c r="O121" i="41" s="1"/>
  <c r="L115" i="41"/>
  <c r="O115" i="41" s="1"/>
  <c r="L110" i="41"/>
  <c r="O110" i="41" s="1"/>
  <c r="L99" i="41"/>
  <c r="O99" i="41" s="1"/>
  <c r="L41" i="41"/>
  <c r="O41" i="41" s="1"/>
  <c r="L35" i="41"/>
  <c r="O35" i="41" s="1"/>
  <c r="L24" i="41"/>
  <c r="O24" i="41" s="1"/>
  <c r="L2" i="41"/>
  <c r="L156" i="40"/>
  <c r="O156" i="40" s="1"/>
  <c r="L150" i="40"/>
  <c r="O150" i="40" s="1"/>
  <c r="L121" i="40"/>
  <c r="O121" i="40" s="1"/>
  <c r="L115" i="40"/>
  <c r="O115" i="40" s="1"/>
  <c r="L93" i="40"/>
  <c r="O93" i="40" s="1"/>
  <c r="L81" i="40"/>
  <c r="O81" i="40" s="1"/>
  <c r="L55" i="40"/>
  <c r="O55" i="40" s="1"/>
  <c r="L49" i="40"/>
  <c r="O49" i="40" s="1"/>
  <c r="L38" i="40"/>
  <c r="O38" i="40" s="1"/>
  <c r="L33" i="40"/>
  <c r="O33" i="40" s="1"/>
  <c r="L22" i="40"/>
  <c r="O22" i="40" s="1"/>
  <c r="L16" i="40"/>
  <c r="O16" i="40" s="1"/>
  <c r="L10" i="40"/>
  <c r="O10" i="40" s="1"/>
  <c r="L4" i="40"/>
  <c r="O4" i="40" s="1"/>
  <c r="L164" i="39"/>
  <c r="O164" i="39" s="1"/>
  <c r="L158" i="39"/>
  <c r="O158" i="39" s="1"/>
  <c r="L131" i="39"/>
  <c r="O131" i="39" s="1"/>
  <c r="L125" i="39"/>
  <c r="O125" i="39" s="1"/>
  <c r="L119" i="39"/>
  <c r="O119" i="39" s="1"/>
  <c r="L113" i="39"/>
  <c r="O113" i="39" s="1"/>
  <c r="L107" i="39"/>
  <c r="O107" i="39" s="1"/>
  <c r="L79" i="39"/>
  <c r="O79" i="39" s="1"/>
  <c r="L39" i="39"/>
  <c r="O39" i="39" s="1"/>
  <c r="L33" i="39"/>
  <c r="O33" i="39" s="1"/>
  <c r="L165" i="38"/>
  <c r="O165" i="38" s="1"/>
  <c r="L159" i="38"/>
  <c r="O159" i="38" s="1"/>
  <c r="L153" i="38"/>
  <c r="O153" i="38" s="1"/>
  <c r="L147" i="38"/>
  <c r="O147" i="38" s="1"/>
  <c r="L130" i="38"/>
  <c r="O130" i="38" s="1"/>
  <c r="L71" i="38"/>
  <c r="O71" i="38" s="1"/>
  <c r="L30" i="38"/>
  <c r="O30" i="38" s="1"/>
  <c r="L24" i="38"/>
  <c r="O24" i="38" s="1"/>
  <c r="L166" i="37"/>
  <c r="O166" i="37" s="1"/>
  <c r="L160" i="37"/>
  <c r="O160" i="37" s="1"/>
  <c r="L154" i="37"/>
  <c r="O154" i="37" s="1"/>
  <c r="L148" i="37"/>
  <c r="O148" i="37" s="1"/>
  <c r="L142" i="37"/>
  <c r="O142" i="37" s="1"/>
  <c r="L136" i="37"/>
  <c r="O136" i="37" s="1"/>
  <c r="L119" i="37"/>
  <c r="O119" i="37" s="1"/>
  <c r="L73" i="37"/>
  <c r="O73" i="37" s="1"/>
  <c r="L64" i="37"/>
  <c r="O64" i="37" s="1"/>
  <c r="L41" i="37"/>
  <c r="O41" i="37" s="1"/>
  <c r="L35" i="37"/>
  <c r="O35" i="37" s="1"/>
  <c r="L29" i="37"/>
  <c r="O29" i="37" s="1"/>
  <c r="L23" i="37"/>
  <c r="O23" i="37" s="1"/>
  <c r="L17" i="37"/>
  <c r="O17" i="37" s="1"/>
  <c r="L11" i="37"/>
  <c r="O11" i="37" s="1"/>
  <c r="L5" i="37"/>
  <c r="O5" i="37" s="1"/>
  <c r="L153" i="36"/>
  <c r="O153" i="36" s="1"/>
  <c r="L130" i="36"/>
  <c r="O130" i="36" s="1"/>
  <c r="L95" i="36"/>
  <c r="O95" i="36" s="1"/>
  <c r="L77" i="36"/>
  <c r="O77" i="36" s="1"/>
  <c r="L62" i="36"/>
  <c r="O62" i="36" s="1"/>
  <c r="L166" i="41"/>
  <c r="O166" i="41" s="1"/>
  <c r="L155" i="41"/>
  <c r="O155" i="41" s="1"/>
  <c r="L149" i="41"/>
  <c r="O149" i="41" s="1"/>
  <c r="L144" i="41"/>
  <c r="O144" i="41" s="1"/>
  <c r="L138" i="41"/>
  <c r="O138" i="41" s="1"/>
  <c r="L93" i="41"/>
  <c r="O93" i="41" s="1"/>
  <c r="L75" i="41"/>
  <c r="O75" i="41" s="1"/>
  <c r="L61" i="41"/>
  <c r="O61" i="41" s="1"/>
  <c r="L56" i="41"/>
  <c r="O56" i="41" s="1"/>
  <c r="L51" i="41"/>
  <c r="O51" i="41" s="1"/>
  <c r="L45" i="41"/>
  <c r="O45" i="41" s="1"/>
  <c r="L29" i="41"/>
  <c r="O29" i="41" s="1"/>
  <c r="L18" i="41"/>
  <c r="O18" i="41" s="1"/>
  <c r="L13" i="41"/>
  <c r="O13" i="41" s="1"/>
  <c r="L144" i="40"/>
  <c r="O144" i="40" s="1"/>
  <c r="L138" i="40"/>
  <c r="O138" i="40" s="1"/>
  <c r="L132" i="40"/>
  <c r="O132" i="40" s="1"/>
  <c r="L126" i="40"/>
  <c r="O126" i="40" s="1"/>
  <c r="L109" i="40"/>
  <c r="O109" i="40" s="1"/>
  <c r="L103" i="40"/>
  <c r="O103" i="40" s="1"/>
  <c r="L74" i="40"/>
  <c r="O74" i="40" s="1"/>
  <c r="L60" i="40"/>
  <c r="O60" i="40" s="1"/>
  <c r="L43" i="40"/>
  <c r="O43" i="40" s="1"/>
  <c r="L27" i="40"/>
  <c r="O27" i="40" s="1"/>
  <c r="L153" i="39"/>
  <c r="O153" i="39" s="1"/>
  <c r="L147" i="39"/>
  <c r="O147" i="39" s="1"/>
  <c r="L142" i="39"/>
  <c r="O142" i="39" s="1"/>
  <c r="L96" i="39"/>
  <c r="O96" i="39" s="1"/>
  <c r="L85" i="39"/>
  <c r="O85" i="39" s="1"/>
  <c r="L73" i="39"/>
  <c r="O73" i="39" s="1"/>
  <c r="L55" i="39"/>
  <c r="O55" i="39" s="1"/>
  <c r="L49" i="39"/>
  <c r="O49" i="39" s="1"/>
  <c r="L44" i="39"/>
  <c r="O44" i="39" s="1"/>
  <c r="L27" i="39"/>
  <c r="O27" i="39" s="1"/>
  <c r="L21" i="39"/>
  <c r="O21" i="39" s="1"/>
  <c r="L15" i="39"/>
  <c r="O15" i="39" s="1"/>
  <c r="L10" i="39"/>
  <c r="O10" i="39" s="1"/>
  <c r="L5" i="39"/>
  <c r="O5" i="39" s="1"/>
  <c r="L141" i="38"/>
  <c r="O141" i="38" s="1"/>
  <c r="L135" i="38"/>
  <c r="O135" i="38" s="1"/>
  <c r="L124" i="38"/>
  <c r="O124" i="38" s="1"/>
  <c r="L118" i="38"/>
  <c r="O118" i="38" s="1"/>
  <c r="L112" i="38"/>
  <c r="O112" i="38" s="1"/>
  <c r="L106" i="38"/>
  <c r="O106" i="38" s="1"/>
  <c r="L100" i="38"/>
  <c r="O100" i="38" s="1"/>
  <c r="L62" i="38"/>
  <c r="O62" i="38" s="1"/>
  <c r="L57" i="38"/>
  <c r="O57" i="38" s="1"/>
  <c r="L51" i="38"/>
  <c r="O51" i="38" s="1"/>
  <c r="L45" i="38"/>
  <c r="O45" i="38" s="1"/>
  <c r="L40" i="38"/>
  <c r="O40" i="38" s="1"/>
  <c r="L18" i="38"/>
  <c r="O18" i="38" s="1"/>
  <c r="L12" i="38"/>
  <c r="O12" i="38" s="1"/>
  <c r="L6" i="38"/>
  <c r="O6" i="38" s="1"/>
  <c r="L130" i="37"/>
  <c r="O130" i="37" s="1"/>
  <c r="L124" i="37"/>
  <c r="O124" i="37" s="1"/>
  <c r="L113" i="37"/>
  <c r="O113" i="37" s="1"/>
  <c r="L108" i="37"/>
  <c r="O108" i="37" s="1"/>
  <c r="L103" i="37"/>
  <c r="O103" i="37" s="1"/>
  <c r="L98" i="37"/>
  <c r="O98" i="37" s="1"/>
  <c r="L79" i="37"/>
  <c r="O79" i="37" s="1"/>
  <c r="L58" i="37"/>
  <c r="O58" i="37" s="1"/>
  <c r="L52" i="37"/>
  <c r="O52" i="37" s="1"/>
  <c r="L164" i="36"/>
  <c r="O164" i="36" s="1"/>
  <c r="L158" i="36"/>
  <c r="O158" i="36" s="1"/>
  <c r="L147" i="36"/>
  <c r="O147" i="36" s="1"/>
  <c r="L141" i="36"/>
  <c r="O141" i="36" s="1"/>
  <c r="L135" i="36"/>
  <c r="O135" i="36" s="1"/>
  <c r="L124" i="36"/>
  <c r="O124" i="36" s="1"/>
  <c r="L118" i="36"/>
  <c r="O118" i="36" s="1"/>
  <c r="L112" i="36"/>
  <c r="O112" i="36" s="1"/>
  <c r="L106" i="36"/>
  <c r="O106" i="36" s="1"/>
  <c r="L100" i="36"/>
  <c r="O100" i="36" s="1"/>
  <c r="L56" i="36"/>
  <c r="O56" i="36" s="1"/>
  <c r="L132" i="41"/>
  <c r="O132" i="41" s="1"/>
  <c r="L126" i="41"/>
  <c r="O126" i="41" s="1"/>
  <c r="L120" i="41"/>
  <c r="O120" i="41" s="1"/>
  <c r="L114" i="41"/>
  <c r="O114" i="41" s="1"/>
  <c r="L109" i="41"/>
  <c r="O109" i="41" s="1"/>
  <c r="L104" i="41"/>
  <c r="O104" i="41" s="1"/>
  <c r="L98" i="41"/>
  <c r="O98" i="41" s="1"/>
  <c r="L40" i="41"/>
  <c r="O40" i="41" s="1"/>
  <c r="L34" i="41"/>
  <c r="O34" i="41" s="1"/>
  <c r="L23" i="41"/>
  <c r="O23" i="41" s="1"/>
  <c r="L155" i="40"/>
  <c r="O155" i="40" s="1"/>
  <c r="L120" i="40"/>
  <c r="O120" i="40" s="1"/>
  <c r="L114" i="40"/>
  <c r="O114" i="40" s="1"/>
  <c r="L98" i="40"/>
  <c r="O98" i="40" s="1"/>
  <c r="L54" i="40"/>
  <c r="O54" i="40" s="1"/>
  <c r="L48" i="40"/>
  <c r="O48" i="40" s="1"/>
  <c r="L37" i="40"/>
  <c r="O37" i="40" s="1"/>
  <c r="L21" i="40"/>
  <c r="O21" i="40" s="1"/>
  <c r="L15" i="40"/>
  <c r="O15" i="40" s="1"/>
  <c r="L9" i="40"/>
  <c r="O9" i="40" s="1"/>
  <c r="L3" i="40"/>
  <c r="O3" i="40" s="1"/>
  <c r="L163" i="39"/>
  <c r="O163" i="39" s="1"/>
  <c r="L157" i="39"/>
  <c r="O157" i="39" s="1"/>
  <c r="L136" i="39"/>
  <c r="O136" i="39" s="1"/>
  <c r="L130" i="39"/>
  <c r="O130" i="39" s="1"/>
  <c r="L124" i="39"/>
  <c r="O124" i="39" s="1"/>
  <c r="L118" i="39"/>
  <c r="O118" i="39" s="1"/>
  <c r="L112" i="39"/>
  <c r="O112" i="39" s="1"/>
  <c r="L106" i="39"/>
  <c r="O106" i="39" s="1"/>
  <c r="L101" i="39"/>
  <c r="O101" i="39" s="1"/>
  <c r="L38" i="39"/>
  <c r="O38" i="39" s="1"/>
  <c r="L164" i="38"/>
  <c r="O164" i="38" s="1"/>
  <c r="L158" i="38"/>
  <c r="O158" i="38" s="1"/>
  <c r="L152" i="38"/>
  <c r="O152" i="38" s="1"/>
  <c r="L146" i="38"/>
  <c r="O146" i="38" s="1"/>
  <c r="L94" i="38"/>
  <c r="O94" i="38" s="1"/>
  <c r="L75" i="38"/>
  <c r="O75" i="38" s="1"/>
  <c r="L34" i="38"/>
  <c r="O34" i="38" s="1"/>
  <c r="L29" i="38"/>
  <c r="O29" i="38" s="1"/>
  <c r="L23" i="38"/>
  <c r="O23" i="38" s="1"/>
  <c r="L165" i="37"/>
  <c r="O165" i="37" s="1"/>
  <c r="L159" i="37"/>
  <c r="O159" i="37" s="1"/>
  <c r="L153" i="37"/>
  <c r="O153" i="37" s="1"/>
  <c r="L147" i="37"/>
  <c r="O147" i="37" s="1"/>
  <c r="L141" i="37"/>
  <c r="O141" i="37" s="1"/>
  <c r="L118" i="37"/>
  <c r="O118" i="37" s="1"/>
  <c r="L85" i="37"/>
  <c r="O85" i="37" s="1"/>
  <c r="L72" i="37"/>
  <c r="O72" i="37" s="1"/>
  <c r="L63" i="37"/>
  <c r="O63" i="37" s="1"/>
  <c r="L40" i="37"/>
  <c r="O40" i="37" s="1"/>
  <c r="L34" i="37"/>
  <c r="O34" i="37" s="1"/>
  <c r="L28" i="37"/>
  <c r="O28" i="37" s="1"/>
  <c r="L22" i="37"/>
  <c r="O22" i="37" s="1"/>
  <c r="L16" i="37"/>
  <c r="O16" i="37" s="1"/>
  <c r="L10" i="37"/>
  <c r="O10" i="37" s="1"/>
  <c r="L4" i="37"/>
  <c r="O4" i="37" s="1"/>
  <c r="L152" i="36"/>
  <c r="O152" i="36" s="1"/>
  <c r="L129" i="36"/>
  <c r="O129" i="36" s="1"/>
  <c r="L165" i="41"/>
  <c r="O165" i="41" s="1"/>
  <c r="L160" i="41"/>
  <c r="O160" i="41" s="1"/>
  <c r="L154" i="41"/>
  <c r="O154" i="41" s="1"/>
  <c r="L143" i="41"/>
  <c r="O143" i="41" s="1"/>
  <c r="L137" i="41"/>
  <c r="O137" i="41" s="1"/>
  <c r="L81" i="41"/>
  <c r="O81" i="41" s="1"/>
  <c r="L74" i="41"/>
  <c r="O74" i="41" s="1"/>
  <c r="L50" i="41"/>
  <c r="O50" i="41" s="1"/>
  <c r="L28" i="41"/>
  <c r="O28" i="41" s="1"/>
  <c r="L17" i="41"/>
  <c r="O17" i="41" s="1"/>
  <c r="L12" i="41"/>
  <c r="L6" i="41"/>
  <c r="O6" i="41" s="1"/>
  <c r="L166" i="40"/>
  <c r="O166" i="40" s="1"/>
  <c r="L149" i="40"/>
  <c r="O149" i="40" s="1"/>
  <c r="L143" i="40"/>
  <c r="O143" i="40" s="1"/>
  <c r="L137" i="40"/>
  <c r="O137" i="40" s="1"/>
  <c r="L131" i="40"/>
  <c r="O131" i="40" s="1"/>
  <c r="L125" i="40"/>
  <c r="O125" i="40" s="1"/>
  <c r="L108" i="40"/>
  <c r="O108" i="40" s="1"/>
  <c r="L85" i="40"/>
  <c r="O85" i="40" s="1"/>
  <c r="L79" i="40"/>
  <c r="O79" i="40" s="1"/>
  <c r="L73" i="40"/>
  <c r="O73" i="40" s="1"/>
  <c r="L64" i="40"/>
  <c r="O64" i="40" s="1"/>
  <c r="L59" i="40"/>
  <c r="O59" i="40" s="1"/>
  <c r="L32" i="40"/>
  <c r="O32" i="40" s="1"/>
  <c r="L26" i="40"/>
  <c r="O26" i="40" s="1"/>
  <c r="L152" i="39"/>
  <c r="O152" i="39" s="1"/>
  <c r="L141" i="39"/>
  <c r="O141" i="39" s="1"/>
  <c r="L84" i="39"/>
  <c r="O84" i="39" s="1"/>
  <c r="L78" i="39"/>
  <c r="O78" i="39" s="1"/>
  <c r="L72" i="39"/>
  <c r="O72" i="39" s="1"/>
  <c r="L60" i="39"/>
  <c r="O60" i="39" s="1"/>
  <c r="L54" i="39"/>
  <c r="O54" i="39" s="1"/>
  <c r="L48" i="39"/>
  <c r="O48" i="39" s="1"/>
  <c r="L43" i="39"/>
  <c r="O43" i="39" s="1"/>
  <c r="L32" i="39"/>
  <c r="O32" i="39" s="1"/>
  <c r="L26" i="39"/>
  <c r="O26" i="39" s="1"/>
  <c r="L20" i="39"/>
  <c r="O20" i="39" s="1"/>
  <c r="L14" i="39"/>
  <c r="O14" i="39" s="1"/>
  <c r="L4" i="39"/>
  <c r="O4" i="39" s="1"/>
  <c r="L140" i="38"/>
  <c r="O140" i="38" s="1"/>
  <c r="L134" i="38"/>
  <c r="O134" i="38" s="1"/>
  <c r="L129" i="38"/>
  <c r="O129" i="38" s="1"/>
  <c r="L123" i="38"/>
  <c r="O123" i="38" s="1"/>
  <c r="L117" i="38"/>
  <c r="O117" i="38" s="1"/>
  <c r="L111" i="38"/>
  <c r="O111" i="38" s="1"/>
  <c r="L105" i="38"/>
  <c r="O105" i="38" s="1"/>
  <c r="L99" i="38"/>
  <c r="O99" i="38" s="1"/>
  <c r="L61" i="38"/>
  <c r="O61" i="38" s="1"/>
  <c r="L56" i="38"/>
  <c r="O56" i="38" s="1"/>
  <c r="L50" i="38"/>
  <c r="O50" i="38" s="1"/>
  <c r="L39" i="38"/>
  <c r="O39" i="38" s="1"/>
  <c r="L17" i="38"/>
  <c r="O17" i="38" s="1"/>
  <c r="L11" i="38"/>
  <c r="O11" i="38" s="1"/>
  <c r="L5" i="38"/>
  <c r="O5" i="38" s="1"/>
  <c r="L135" i="37"/>
  <c r="O135" i="37" s="1"/>
  <c r="L129" i="37"/>
  <c r="O129" i="37" s="1"/>
  <c r="L123" i="37"/>
  <c r="O123" i="37" s="1"/>
  <c r="L112" i="37"/>
  <c r="O112" i="37" s="1"/>
  <c r="L107" i="37"/>
  <c r="O107" i="37" s="1"/>
  <c r="L102" i="37"/>
  <c r="O102" i="37" s="1"/>
  <c r="L97" i="37"/>
  <c r="O97" i="37" s="1"/>
  <c r="L78" i="37"/>
  <c r="O78" i="37" s="1"/>
  <c r="L148" i="41"/>
  <c r="O148" i="41" s="1"/>
  <c r="L131" i="41"/>
  <c r="O131" i="41" s="1"/>
  <c r="L125" i="41"/>
  <c r="O125" i="41" s="1"/>
  <c r="L119" i="41"/>
  <c r="O119" i="41" s="1"/>
  <c r="L113" i="41"/>
  <c r="O113" i="41" s="1"/>
  <c r="L103" i="41"/>
  <c r="O103" i="41" s="1"/>
  <c r="L97" i="41"/>
  <c r="O97" i="41" s="1"/>
  <c r="L85" i="41"/>
  <c r="O85" i="41" s="1"/>
  <c r="L60" i="41"/>
  <c r="O60" i="41" s="1"/>
  <c r="L55" i="41"/>
  <c r="O55" i="41" s="1"/>
  <c r="L44" i="41"/>
  <c r="O44" i="41" s="1"/>
  <c r="L39" i="41"/>
  <c r="O39" i="41" s="1"/>
  <c r="L33" i="41"/>
  <c r="O33" i="41" s="1"/>
  <c r="L127" i="40"/>
  <c r="O127" i="40" s="1"/>
  <c r="L99" i="40"/>
  <c r="O99" i="40" s="1"/>
  <c r="L154" i="39"/>
  <c r="O154" i="39" s="1"/>
  <c r="L105" i="39"/>
  <c r="O105" i="39" s="1"/>
  <c r="L64" i="39"/>
  <c r="O64" i="39" s="1"/>
  <c r="L56" i="39"/>
  <c r="O56" i="39" s="1"/>
  <c r="L37" i="39"/>
  <c r="O37" i="39" s="1"/>
  <c r="L16" i="39"/>
  <c r="O16" i="39" s="1"/>
  <c r="L145" i="38"/>
  <c r="O145" i="38" s="1"/>
  <c r="L13" i="38"/>
  <c r="O13" i="38" s="1"/>
  <c r="L57" i="37"/>
  <c r="O57" i="37" s="1"/>
  <c r="L9" i="37"/>
  <c r="O9" i="37" s="1"/>
  <c r="L123" i="36"/>
  <c r="O123" i="36" s="1"/>
  <c r="L105" i="36"/>
  <c r="O105" i="36" s="1"/>
  <c r="L64" i="36"/>
  <c r="O64" i="36" s="1"/>
  <c r="L49" i="36"/>
  <c r="O49" i="36" s="1"/>
  <c r="L33" i="36"/>
  <c r="O33" i="36" s="1"/>
  <c r="L27" i="36"/>
  <c r="O27" i="36" s="1"/>
  <c r="L11" i="36"/>
  <c r="O11" i="36" s="1"/>
  <c r="L5" i="36"/>
  <c r="O5" i="36" s="1"/>
  <c r="L165" i="35"/>
  <c r="O165" i="35" s="1"/>
  <c r="L125" i="35"/>
  <c r="O125" i="35" s="1"/>
  <c r="L119" i="35"/>
  <c r="O119" i="35" s="1"/>
  <c r="L113" i="35"/>
  <c r="O113" i="35" s="1"/>
  <c r="L107" i="35"/>
  <c r="O107" i="35" s="1"/>
  <c r="L96" i="35"/>
  <c r="O96" i="35" s="1"/>
  <c r="L71" i="35"/>
  <c r="O71" i="35" s="1"/>
  <c r="L63" i="35"/>
  <c r="O63" i="35" s="1"/>
  <c r="L41" i="35"/>
  <c r="O41" i="35" s="1"/>
  <c r="L35" i="35"/>
  <c r="O35" i="35" s="1"/>
  <c r="L29" i="35"/>
  <c r="O29" i="35" s="1"/>
  <c r="L166" i="16"/>
  <c r="O166" i="16" s="1"/>
  <c r="L160" i="16"/>
  <c r="O160" i="16" s="1"/>
  <c r="L154" i="16"/>
  <c r="O154" i="16" s="1"/>
  <c r="L148" i="16"/>
  <c r="O148" i="16" s="1"/>
  <c r="L142" i="16"/>
  <c r="O142" i="16" s="1"/>
  <c r="L136" i="16"/>
  <c r="O136" i="16" s="1"/>
  <c r="L130" i="16"/>
  <c r="O130" i="16" s="1"/>
  <c r="L78" i="16"/>
  <c r="O78" i="16" s="1"/>
  <c r="L57" i="16"/>
  <c r="O57" i="16" s="1"/>
  <c r="L41" i="16"/>
  <c r="O41" i="16" s="1"/>
  <c r="L35" i="16"/>
  <c r="O35" i="16" s="1"/>
  <c r="L166" i="31"/>
  <c r="O166" i="31" s="1"/>
  <c r="L160" i="31"/>
  <c r="O160" i="31" s="1"/>
  <c r="L154" i="31"/>
  <c r="O154" i="31" s="1"/>
  <c r="L148" i="31"/>
  <c r="O148" i="31" s="1"/>
  <c r="L142" i="31"/>
  <c r="O142" i="31" s="1"/>
  <c r="L136" i="31"/>
  <c r="O136" i="31" s="1"/>
  <c r="L114" i="31"/>
  <c r="O114" i="31" s="1"/>
  <c r="L108" i="31"/>
  <c r="O108" i="31" s="1"/>
  <c r="L60" i="31"/>
  <c r="O60" i="31" s="1"/>
  <c r="L54" i="31"/>
  <c r="O54" i="31" s="1"/>
  <c r="L49" i="31"/>
  <c r="O49" i="31" s="1"/>
  <c r="L44" i="31"/>
  <c r="O44" i="31" s="1"/>
  <c r="L38" i="31"/>
  <c r="O38" i="31" s="1"/>
  <c r="L163" i="15"/>
  <c r="O163" i="15" s="1"/>
  <c r="L157" i="15"/>
  <c r="O157" i="15" s="1"/>
  <c r="L151" i="15"/>
  <c r="O151" i="15" s="1"/>
  <c r="L116" i="15"/>
  <c r="O116" i="15" s="1"/>
  <c r="L73" i="15"/>
  <c r="O73" i="15" s="1"/>
  <c r="L64" i="15"/>
  <c r="O64" i="15" s="1"/>
  <c r="L41" i="15"/>
  <c r="O41" i="15" s="1"/>
  <c r="L35" i="15"/>
  <c r="O35" i="15" s="1"/>
  <c r="L29" i="15"/>
  <c r="O29" i="15" s="1"/>
  <c r="L23" i="15"/>
  <c r="O23" i="15" s="1"/>
  <c r="L17" i="15"/>
  <c r="O17" i="15" s="1"/>
  <c r="L11" i="15"/>
  <c r="O11" i="15" s="1"/>
  <c r="L5" i="15"/>
  <c r="O5" i="15" s="1"/>
  <c r="L142" i="12"/>
  <c r="O142" i="12" s="1"/>
  <c r="L136" i="12"/>
  <c r="O136" i="12" s="1"/>
  <c r="L19" i="41"/>
  <c r="O19" i="41" s="1"/>
  <c r="L75" i="40"/>
  <c r="O75" i="40" s="1"/>
  <c r="L135" i="39"/>
  <c r="O135" i="39" s="1"/>
  <c r="L97" i="39"/>
  <c r="O97" i="39" s="1"/>
  <c r="L113" i="38"/>
  <c r="O113" i="38" s="1"/>
  <c r="L41" i="38"/>
  <c r="O41" i="38" s="1"/>
  <c r="L22" i="38"/>
  <c r="O22" i="38" s="1"/>
  <c r="L158" i="37"/>
  <c r="O158" i="37" s="1"/>
  <c r="L117" i="37"/>
  <c r="O117" i="37" s="1"/>
  <c r="L47" i="37"/>
  <c r="O47" i="37" s="1"/>
  <c r="L39" i="37"/>
  <c r="O39" i="37" s="1"/>
  <c r="L165" i="36"/>
  <c r="O165" i="36" s="1"/>
  <c r="L157" i="36"/>
  <c r="O157" i="36" s="1"/>
  <c r="L140" i="36"/>
  <c r="O140" i="36" s="1"/>
  <c r="L113" i="36"/>
  <c r="O113" i="36" s="1"/>
  <c r="L44" i="36"/>
  <c r="O44" i="36" s="1"/>
  <c r="L38" i="36"/>
  <c r="O38" i="36" s="1"/>
  <c r="L21" i="36"/>
  <c r="O21" i="36" s="1"/>
  <c r="L16" i="36"/>
  <c r="O16" i="36" s="1"/>
  <c r="L159" i="35"/>
  <c r="O159" i="35" s="1"/>
  <c r="L154" i="35"/>
  <c r="O154" i="35" s="1"/>
  <c r="L148" i="35"/>
  <c r="O148" i="35" s="1"/>
  <c r="L142" i="35"/>
  <c r="O142" i="35" s="1"/>
  <c r="L136" i="35"/>
  <c r="O136" i="35" s="1"/>
  <c r="L130" i="35"/>
  <c r="O130" i="35" s="1"/>
  <c r="L101" i="35"/>
  <c r="O101" i="35" s="1"/>
  <c r="L77" i="35"/>
  <c r="O77" i="35" s="1"/>
  <c r="L57" i="35"/>
  <c r="O57" i="35" s="1"/>
  <c r="L23" i="35"/>
  <c r="O23" i="35" s="1"/>
  <c r="L17" i="35"/>
  <c r="O17" i="35" s="1"/>
  <c r="L11" i="35"/>
  <c r="O11" i="35" s="1"/>
  <c r="L6" i="35"/>
  <c r="O6" i="35" s="1"/>
  <c r="L124" i="16"/>
  <c r="O124" i="16" s="1"/>
  <c r="L118" i="16"/>
  <c r="O118" i="16" s="1"/>
  <c r="L107" i="16"/>
  <c r="O107" i="16" s="1"/>
  <c r="L101" i="16"/>
  <c r="O101" i="16" s="1"/>
  <c r="L95" i="16"/>
  <c r="O95" i="16" s="1"/>
  <c r="L84" i="16"/>
  <c r="O84" i="16" s="1"/>
  <c r="L71" i="16"/>
  <c r="O71" i="16" s="1"/>
  <c r="L62" i="16"/>
  <c r="O62" i="16" s="1"/>
  <c r="L51" i="16"/>
  <c r="O51" i="16" s="1"/>
  <c r="L29" i="16"/>
  <c r="O29" i="16" s="1"/>
  <c r="L23" i="16"/>
  <c r="O23" i="16" s="1"/>
  <c r="L12" i="16"/>
  <c r="O12" i="16" s="1"/>
  <c r="L6" i="16"/>
  <c r="O6" i="16" s="1"/>
  <c r="L130" i="31"/>
  <c r="O130" i="31" s="1"/>
  <c r="L125" i="31"/>
  <c r="O125" i="31" s="1"/>
  <c r="L119" i="31"/>
  <c r="O119" i="31" s="1"/>
  <c r="L102" i="31"/>
  <c r="O102" i="31" s="1"/>
  <c r="L97" i="31"/>
  <c r="O97" i="31" s="1"/>
  <c r="L79" i="31"/>
  <c r="O79" i="31" s="1"/>
  <c r="L73" i="31"/>
  <c r="O73" i="31" s="1"/>
  <c r="L32" i="31"/>
  <c r="O32" i="31" s="1"/>
  <c r="L26" i="31"/>
  <c r="O26" i="31" s="1"/>
  <c r="L20" i="31"/>
  <c r="O20" i="31" s="1"/>
  <c r="L14" i="31"/>
  <c r="O14" i="31" s="1"/>
  <c r="L9" i="31"/>
  <c r="O9" i="31" s="1"/>
  <c r="L3" i="31"/>
  <c r="O3" i="31" s="1"/>
  <c r="L145" i="15"/>
  <c r="O145" i="15" s="1"/>
  <c r="L139" i="15"/>
  <c r="O139" i="15" s="1"/>
  <c r="L133" i="15"/>
  <c r="O133" i="15" s="1"/>
  <c r="L127" i="15"/>
  <c r="O127" i="15" s="1"/>
  <c r="L121" i="15"/>
  <c r="O121" i="15" s="1"/>
  <c r="L110" i="15"/>
  <c r="O110" i="15" s="1"/>
  <c r="L104" i="15"/>
  <c r="O104" i="15" s="1"/>
  <c r="L98" i="15"/>
  <c r="O98" i="15" s="1"/>
  <c r="L79" i="15"/>
  <c r="O79" i="15" s="1"/>
  <c r="L58" i="15"/>
  <c r="O58" i="15" s="1"/>
  <c r="L52" i="15"/>
  <c r="O52" i="15" s="1"/>
  <c r="L164" i="12"/>
  <c r="O164" i="12" s="1"/>
  <c r="L158" i="12"/>
  <c r="O158" i="12" s="1"/>
  <c r="L152" i="12"/>
  <c r="O152" i="12" s="1"/>
  <c r="L147" i="12"/>
  <c r="O147" i="12" s="1"/>
  <c r="L130" i="12"/>
  <c r="O130" i="12" s="1"/>
  <c r="L124" i="12"/>
  <c r="O124" i="12" s="1"/>
  <c r="L118" i="12"/>
  <c r="O118" i="12" s="1"/>
  <c r="L112" i="12"/>
  <c r="O112" i="12" s="1"/>
  <c r="L101" i="12"/>
  <c r="O101" i="12" s="1"/>
  <c r="L95" i="12"/>
  <c r="O95" i="12" s="1"/>
  <c r="L53" i="40"/>
  <c r="O53" i="40" s="1"/>
  <c r="L36" i="40"/>
  <c r="O36" i="40" s="1"/>
  <c r="L162" i="39"/>
  <c r="O162" i="39" s="1"/>
  <c r="L163" i="38"/>
  <c r="O163" i="38" s="1"/>
  <c r="L93" i="38"/>
  <c r="L84" i="37"/>
  <c r="O84" i="37" s="1"/>
  <c r="L148" i="36"/>
  <c r="O148" i="36" s="1"/>
  <c r="L63" i="36"/>
  <c r="O63" i="36" s="1"/>
  <c r="L55" i="36"/>
  <c r="O55" i="36" s="1"/>
  <c r="L48" i="36"/>
  <c r="O48" i="36" s="1"/>
  <c r="L32" i="36"/>
  <c r="O32" i="36" s="1"/>
  <c r="L26" i="36"/>
  <c r="O26" i="36" s="1"/>
  <c r="L10" i="36"/>
  <c r="O10" i="36" s="1"/>
  <c r="L4" i="36"/>
  <c r="O4" i="36" s="1"/>
  <c r="L164" i="35"/>
  <c r="O164" i="35" s="1"/>
  <c r="L124" i="35"/>
  <c r="O124" i="35" s="1"/>
  <c r="L118" i="35"/>
  <c r="O118" i="35" s="1"/>
  <c r="L112" i="35"/>
  <c r="O112" i="35" s="1"/>
  <c r="L106" i="35"/>
  <c r="O106" i="35" s="1"/>
  <c r="L95" i="35"/>
  <c r="O95" i="35" s="1"/>
  <c r="L62" i="35"/>
  <c r="O62" i="35" s="1"/>
  <c r="L51" i="35"/>
  <c r="O51" i="35" s="1"/>
  <c r="L40" i="35"/>
  <c r="O40" i="35" s="1"/>
  <c r="L34" i="35"/>
  <c r="O34" i="35" s="1"/>
  <c r="L28" i="35"/>
  <c r="O28" i="35" s="1"/>
  <c r="L165" i="16"/>
  <c r="O165" i="16" s="1"/>
  <c r="L159" i="16"/>
  <c r="O159" i="16" s="1"/>
  <c r="L153" i="16"/>
  <c r="O153" i="16" s="1"/>
  <c r="L147" i="16"/>
  <c r="O147" i="16" s="1"/>
  <c r="L141" i="16"/>
  <c r="O141" i="16" s="1"/>
  <c r="L135" i="16"/>
  <c r="O135" i="16" s="1"/>
  <c r="L129" i="16"/>
  <c r="O129" i="16" s="1"/>
  <c r="L112" i="16"/>
  <c r="O112" i="16" s="1"/>
  <c r="L77" i="16"/>
  <c r="O77" i="16" s="1"/>
  <c r="L56" i="16"/>
  <c r="O56" i="16" s="1"/>
  <c r="L40" i="16"/>
  <c r="O40" i="16" s="1"/>
  <c r="L34" i="16"/>
  <c r="O34" i="16" s="1"/>
  <c r="L17" i="16"/>
  <c r="O17" i="16" s="1"/>
  <c r="L165" i="31"/>
  <c r="O165" i="31" s="1"/>
  <c r="L159" i="31"/>
  <c r="O159" i="31" s="1"/>
  <c r="L153" i="31"/>
  <c r="O153" i="31" s="1"/>
  <c r="L147" i="31"/>
  <c r="O147" i="31" s="1"/>
  <c r="L141" i="31"/>
  <c r="O141" i="31" s="1"/>
  <c r="L135" i="31"/>
  <c r="O135" i="31" s="1"/>
  <c r="L113" i="31"/>
  <c r="O113" i="31" s="1"/>
  <c r="L107" i="31"/>
  <c r="O107" i="31" s="1"/>
  <c r="L85" i="31"/>
  <c r="O85" i="31" s="1"/>
  <c r="L64" i="31"/>
  <c r="O64" i="31" s="1"/>
  <c r="L59" i="31"/>
  <c r="O59" i="31" s="1"/>
  <c r="L53" i="31"/>
  <c r="O53" i="31" s="1"/>
  <c r="L43" i="31"/>
  <c r="O43" i="31" s="1"/>
  <c r="L37" i="31"/>
  <c r="O37" i="31" s="1"/>
  <c r="L162" i="15"/>
  <c r="O162" i="15" s="1"/>
  <c r="L156" i="15"/>
  <c r="O156" i="15" s="1"/>
  <c r="L150" i="15"/>
  <c r="O150" i="15" s="1"/>
  <c r="L115" i="15"/>
  <c r="O115" i="15" s="1"/>
  <c r="L85" i="15"/>
  <c r="O85" i="15" s="1"/>
  <c r="L72" i="15"/>
  <c r="O72" i="15" s="1"/>
  <c r="L63" i="15"/>
  <c r="O63" i="15" s="1"/>
  <c r="L40" i="15"/>
  <c r="O40" i="15" s="1"/>
  <c r="L34" i="15"/>
  <c r="O34" i="15" s="1"/>
  <c r="L28" i="15"/>
  <c r="O28" i="15" s="1"/>
  <c r="L22" i="15"/>
  <c r="O22" i="15" s="1"/>
  <c r="L16" i="15"/>
  <c r="O16" i="15" s="1"/>
  <c r="L10" i="15"/>
  <c r="O10" i="15" s="1"/>
  <c r="L4" i="15"/>
  <c r="O4" i="15" s="1"/>
  <c r="L141" i="12"/>
  <c r="O141" i="12" s="1"/>
  <c r="L135" i="12"/>
  <c r="O135" i="12" s="1"/>
  <c r="L156" i="41"/>
  <c r="O156" i="41" s="1"/>
  <c r="L8" i="41"/>
  <c r="O8" i="41" s="1"/>
  <c r="L145" i="40"/>
  <c r="O145" i="40" s="1"/>
  <c r="L44" i="40"/>
  <c r="O44" i="40" s="1"/>
  <c r="L14" i="40"/>
  <c r="O14" i="40" s="1"/>
  <c r="L123" i="39"/>
  <c r="O123" i="39" s="1"/>
  <c r="L101" i="38"/>
  <c r="O101" i="38" s="1"/>
  <c r="L58" i="38"/>
  <c r="O58" i="38" s="1"/>
  <c r="L146" i="37"/>
  <c r="O146" i="37" s="1"/>
  <c r="L125" i="37"/>
  <c r="O125" i="37" s="1"/>
  <c r="L99" i="37"/>
  <c r="O99" i="37" s="1"/>
  <c r="L27" i="37"/>
  <c r="O27" i="37" s="1"/>
  <c r="L94" i="36"/>
  <c r="O94" i="36" s="1"/>
  <c r="L71" i="36"/>
  <c r="O71" i="36" s="1"/>
  <c r="L43" i="36"/>
  <c r="O43" i="36" s="1"/>
  <c r="L37" i="36"/>
  <c r="O37" i="36" s="1"/>
  <c r="L158" i="35"/>
  <c r="O158" i="35" s="1"/>
  <c r="L153" i="35"/>
  <c r="O153" i="35" s="1"/>
  <c r="L147" i="35"/>
  <c r="O147" i="35" s="1"/>
  <c r="L141" i="35"/>
  <c r="O141" i="35" s="1"/>
  <c r="L135" i="35"/>
  <c r="O135" i="35" s="1"/>
  <c r="L129" i="35"/>
  <c r="O129" i="35" s="1"/>
  <c r="L100" i="35"/>
  <c r="O100" i="35" s="1"/>
  <c r="L56" i="35"/>
  <c r="O56" i="35" s="1"/>
  <c r="L45" i="35"/>
  <c r="O45" i="35" s="1"/>
  <c r="L22" i="35"/>
  <c r="O22" i="35" s="1"/>
  <c r="L16" i="35"/>
  <c r="O16" i="35" s="1"/>
  <c r="L5" i="35"/>
  <c r="O5" i="35" s="1"/>
  <c r="L123" i="16"/>
  <c r="O123" i="16" s="1"/>
  <c r="L117" i="16"/>
  <c r="O117" i="16" s="1"/>
  <c r="L106" i="16"/>
  <c r="O106" i="16" s="1"/>
  <c r="L100" i="16"/>
  <c r="O100" i="16" s="1"/>
  <c r="L61" i="16"/>
  <c r="O61" i="16" s="1"/>
  <c r="L50" i="16"/>
  <c r="O50" i="16" s="1"/>
  <c r="L45" i="16"/>
  <c r="O45" i="16" s="1"/>
  <c r="L28" i="16"/>
  <c r="O28" i="16" s="1"/>
  <c r="L22" i="16"/>
  <c r="O22" i="16" s="1"/>
  <c r="L11" i="16"/>
  <c r="O11" i="16" s="1"/>
  <c r="L5" i="16"/>
  <c r="O5" i="16" s="1"/>
  <c r="L124" i="31"/>
  <c r="O124" i="31" s="1"/>
  <c r="L118" i="31"/>
  <c r="O118" i="31" s="1"/>
  <c r="L72" i="31"/>
  <c r="O72" i="31" s="1"/>
  <c r="L48" i="31"/>
  <c r="O48" i="31" s="1"/>
  <c r="L31" i="31"/>
  <c r="O31" i="31" s="1"/>
  <c r="L25" i="31"/>
  <c r="O25" i="31" s="1"/>
  <c r="L19" i="31"/>
  <c r="O19" i="31" s="1"/>
  <c r="L13" i="31"/>
  <c r="O13" i="31" s="1"/>
  <c r="L8" i="31"/>
  <c r="O8" i="31" s="1"/>
  <c r="L2" i="31"/>
  <c r="L144" i="15"/>
  <c r="O144" i="15" s="1"/>
  <c r="L138" i="15"/>
  <c r="O138" i="15" s="1"/>
  <c r="L132" i="15"/>
  <c r="O132" i="15" s="1"/>
  <c r="L126" i="15"/>
  <c r="O126" i="15" s="1"/>
  <c r="L120" i="15"/>
  <c r="O120" i="15" s="1"/>
  <c r="L109" i="15"/>
  <c r="O109" i="15" s="1"/>
  <c r="L103" i="15"/>
  <c r="O103" i="15" s="1"/>
  <c r="L97" i="15"/>
  <c r="O97" i="15" s="1"/>
  <c r="L78" i="15"/>
  <c r="O78" i="15" s="1"/>
  <c r="L57" i="15"/>
  <c r="O57" i="15" s="1"/>
  <c r="L51" i="15"/>
  <c r="O51" i="15" s="1"/>
  <c r="L45" i="15"/>
  <c r="O45" i="15" s="1"/>
  <c r="L163" i="12"/>
  <c r="O163" i="12" s="1"/>
  <c r="L157" i="12"/>
  <c r="O157" i="12" s="1"/>
  <c r="L151" i="12"/>
  <c r="O151" i="12" s="1"/>
  <c r="L146" i="12"/>
  <c r="O146" i="12" s="1"/>
  <c r="L145" i="41"/>
  <c r="O145" i="41" s="1"/>
  <c r="L104" i="40"/>
  <c r="O104" i="40" s="1"/>
  <c r="L97" i="40"/>
  <c r="O97" i="40" s="1"/>
  <c r="L95" i="39"/>
  <c r="O95" i="39" s="1"/>
  <c r="L6" i="39"/>
  <c r="O6" i="39" s="1"/>
  <c r="L142" i="38"/>
  <c r="O142" i="38" s="1"/>
  <c r="L77" i="38"/>
  <c r="O77" i="38" s="1"/>
  <c r="L62" i="37"/>
  <c r="O62" i="37" s="1"/>
  <c r="L163" i="36"/>
  <c r="O163" i="36" s="1"/>
  <c r="L111" i="36"/>
  <c r="O111" i="36" s="1"/>
  <c r="L47" i="36"/>
  <c r="O47" i="36" s="1"/>
  <c r="L31" i="36"/>
  <c r="O31" i="36" s="1"/>
  <c r="L25" i="36"/>
  <c r="O25" i="36" s="1"/>
  <c r="L20" i="36"/>
  <c r="O20" i="36" s="1"/>
  <c r="L15" i="36"/>
  <c r="O15" i="36" s="1"/>
  <c r="L9" i="36"/>
  <c r="O9" i="36" s="1"/>
  <c r="L3" i="36"/>
  <c r="O3" i="36" s="1"/>
  <c r="L163" i="35"/>
  <c r="O163" i="35" s="1"/>
  <c r="L123" i="35"/>
  <c r="O123" i="35" s="1"/>
  <c r="L117" i="35"/>
  <c r="O117" i="35" s="1"/>
  <c r="L111" i="35"/>
  <c r="O111" i="35" s="1"/>
  <c r="L105" i="35"/>
  <c r="O105" i="35" s="1"/>
  <c r="L94" i="35"/>
  <c r="O94" i="35" s="1"/>
  <c r="L75" i="35"/>
  <c r="O75" i="35" s="1"/>
  <c r="L61" i="35"/>
  <c r="O61" i="35" s="1"/>
  <c r="L50" i="35"/>
  <c r="O50" i="35" s="1"/>
  <c r="L39" i="35"/>
  <c r="O39" i="35" s="1"/>
  <c r="L33" i="35"/>
  <c r="O33" i="35" s="1"/>
  <c r="L27" i="35"/>
  <c r="O27" i="35" s="1"/>
  <c r="L10" i="35"/>
  <c r="O10" i="35" s="1"/>
  <c r="L164" i="16"/>
  <c r="O164" i="16" s="1"/>
  <c r="L158" i="16"/>
  <c r="O158" i="16" s="1"/>
  <c r="L152" i="16"/>
  <c r="O152" i="16" s="1"/>
  <c r="L146" i="16"/>
  <c r="O146" i="16" s="1"/>
  <c r="L140" i="16"/>
  <c r="O140" i="16" s="1"/>
  <c r="L134" i="16"/>
  <c r="O134" i="16" s="1"/>
  <c r="L128" i="16"/>
  <c r="O128" i="16" s="1"/>
  <c r="L94" i="16"/>
  <c r="O94" i="16" s="1"/>
  <c r="L55" i="16"/>
  <c r="O55" i="16" s="1"/>
  <c r="L39" i="16"/>
  <c r="O39" i="16" s="1"/>
  <c r="L33" i="16"/>
  <c r="O33" i="16" s="1"/>
  <c r="L16" i="16"/>
  <c r="O16" i="16" s="1"/>
  <c r="L164" i="31"/>
  <c r="O164" i="31" s="1"/>
  <c r="L158" i="31"/>
  <c r="O158" i="31" s="1"/>
  <c r="L152" i="31"/>
  <c r="O152" i="31" s="1"/>
  <c r="L146" i="31"/>
  <c r="O146" i="31" s="1"/>
  <c r="L140" i="31"/>
  <c r="O140" i="31" s="1"/>
  <c r="L134" i="31"/>
  <c r="O134" i="31" s="1"/>
  <c r="L112" i="31"/>
  <c r="O112" i="31" s="1"/>
  <c r="L106" i="31"/>
  <c r="O106" i="31" s="1"/>
  <c r="L101" i="31"/>
  <c r="O101" i="31" s="1"/>
  <c r="L96" i="31"/>
  <c r="O96" i="31" s="1"/>
  <c r="L84" i="31"/>
  <c r="O84" i="31" s="1"/>
  <c r="L78" i="31"/>
  <c r="O78" i="31" s="1"/>
  <c r="L58" i="31"/>
  <c r="O58" i="31" s="1"/>
  <c r="L42" i="31"/>
  <c r="O42" i="31" s="1"/>
  <c r="L36" i="31"/>
  <c r="O36" i="31" s="1"/>
  <c r="L155" i="15"/>
  <c r="O155" i="15" s="1"/>
  <c r="L114" i="15"/>
  <c r="O114" i="15" s="1"/>
  <c r="L84" i="15"/>
  <c r="O84" i="15" s="1"/>
  <c r="L71" i="15"/>
  <c r="O71" i="15" s="1"/>
  <c r="L62" i="15"/>
  <c r="O62" i="15" s="1"/>
  <c r="L39" i="15"/>
  <c r="O39" i="15" s="1"/>
  <c r="L33" i="15"/>
  <c r="O33" i="15" s="1"/>
  <c r="L27" i="15"/>
  <c r="O27" i="15" s="1"/>
  <c r="L21" i="15"/>
  <c r="O21" i="15" s="1"/>
  <c r="L15" i="15"/>
  <c r="O15" i="15" s="1"/>
  <c r="L9" i="15"/>
  <c r="O9" i="15" s="1"/>
  <c r="L3" i="15"/>
  <c r="O3" i="15" s="1"/>
  <c r="L140" i="12"/>
  <c r="O140" i="12" s="1"/>
  <c r="L134" i="12"/>
  <c r="O134" i="12" s="1"/>
  <c r="L154" i="40"/>
  <c r="O154" i="40" s="1"/>
  <c r="L133" i="40"/>
  <c r="O133" i="40" s="1"/>
  <c r="L113" i="40"/>
  <c r="O113" i="40" s="1"/>
  <c r="L111" i="39"/>
  <c r="O111" i="39" s="1"/>
  <c r="L102" i="39"/>
  <c r="O102" i="39" s="1"/>
  <c r="L61" i="39"/>
  <c r="O61" i="39" s="1"/>
  <c r="L22" i="39"/>
  <c r="O22" i="39" s="1"/>
  <c r="L151" i="38"/>
  <c r="O151" i="38" s="1"/>
  <c r="L19" i="38"/>
  <c r="O19" i="38" s="1"/>
  <c r="L164" i="37"/>
  <c r="O164" i="37" s="1"/>
  <c r="L114" i="37"/>
  <c r="O114" i="37" s="1"/>
  <c r="L53" i="37"/>
  <c r="O53" i="37" s="1"/>
  <c r="L45" i="37"/>
  <c r="O45" i="37" s="1"/>
  <c r="L15" i="37"/>
  <c r="O15" i="37" s="1"/>
  <c r="L146" i="36"/>
  <c r="O146" i="36" s="1"/>
  <c r="L119" i="36"/>
  <c r="O119" i="36" s="1"/>
  <c r="L101" i="36"/>
  <c r="O101" i="36" s="1"/>
  <c r="L79" i="36"/>
  <c r="O79" i="36" s="1"/>
  <c r="L61" i="36"/>
  <c r="O61" i="36" s="1"/>
  <c r="L42" i="36"/>
  <c r="O42" i="36" s="1"/>
  <c r="L36" i="36"/>
  <c r="O36" i="36" s="1"/>
  <c r="L152" i="35"/>
  <c r="O152" i="35" s="1"/>
  <c r="L146" i="35"/>
  <c r="O146" i="35" s="1"/>
  <c r="L140" i="35"/>
  <c r="O140" i="35" s="1"/>
  <c r="L134" i="35"/>
  <c r="O134" i="35" s="1"/>
  <c r="L81" i="35"/>
  <c r="O81" i="35" s="1"/>
  <c r="L55" i="35"/>
  <c r="O55" i="35" s="1"/>
  <c r="L21" i="35"/>
  <c r="O21" i="35" s="1"/>
  <c r="L15" i="35"/>
  <c r="O15" i="35" s="1"/>
  <c r="L4" i="35"/>
  <c r="O4" i="35" s="1"/>
  <c r="L122" i="16"/>
  <c r="O122" i="16" s="1"/>
  <c r="L116" i="16"/>
  <c r="O116" i="16" s="1"/>
  <c r="L111" i="16"/>
  <c r="O111" i="16" s="1"/>
  <c r="L105" i="16"/>
  <c r="O105" i="16" s="1"/>
  <c r="L99" i="16"/>
  <c r="O99" i="16" s="1"/>
  <c r="L75" i="16"/>
  <c r="O75" i="16" s="1"/>
  <c r="L49" i="16"/>
  <c r="O49" i="16" s="1"/>
  <c r="L27" i="16"/>
  <c r="O27" i="16" s="1"/>
  <c r="L21" i="16"/>
  <c r="O21" i="16" s="1"/>
  <c r="L10" i="16"/>
  <c r="O10" i="16" s="1"/>
  <c r="L4" i="16"/>
  <c r="O4" i="16" s="1"/>
  <c r="L129" i="31"/>
  <c r="O129" i="31" s="1"/>
  <c r="L123" i="31"/>
  <c r="O123" i="31" s="1"/>
  <c r="L117" i="31"/>
  <c r="O117" i="31" s="1"/>
  <c r="L71" i="31"/>
  <c r="O71" i="31" s="1"/>
  <c r="L63" i="31"/>
  <c r="O63" i="31" s="1"/>
  <c r="L52" i="31"/>
  <c r="O52" i="31" s="1"/>
  <c r="L47" i="31"/>
  <c r="O47" i="31" s="1"/>
  <c r="L30" i="31"/>
  <c r="O30" i="31" s="1"/>
  <c r="L24" i="31"/>
  <c r="O24" i="31" s="1"/>
  <c r="L18" i="31"/>
  <c r="O18" i="31" s="1"/>
  <c r="L12" i="31"/>
  <c r="O12" i="31" s="1"/>
  <c r="L149" i="15"/>
  <c r="O149" i="15" s="1"/>
  <c r="L143" i="15"/>
  <c r="O143" i="15" s="1"/>
  <c r="L137" i="15"/>
  <c r="O137" i="15" s="1"/>
  <c r="L131" i="15"/>
  <c r="O131" i="15" s="1"/>
  <c r="L125" i="15"/>
  <c r="O125" i="15" s="1"/>
  <c r="L119" i="15"/>
  <c r="O119" i="15" s="1"/>
  <c r="L108" i="15"/>
  <c r="O108" i="15" s="1"/>
  <c r="L102" i="15"/>
  <c r="O102" i="15" s="1"/>
  <c r="L96" i="15"/>
  <c r="O96" i="15" s="1"/>
  <c r="L77" i="15"/>
  <c r="O77" i="15" s="1"/>
  <c r="L56" i="15"/>
  <c r="O56" i="15" s="1"/>
  <c r="L50" i="15"/>
  <c r="O50" i="15" s="1"/>
  <c r="L162" i="12"/>
  <c r="O162" i="12" s="1"/>
  <c r="L156" i="12"/>
  <c r="O156" i="12" s="1"/>
  <c r="L150" i="12"/>
  <c r="O150" i="12" s="1"/>
  <c r="L145" i="12"/>
  <c r="O145" i="12" s="1"/>
  <c r="L128" i="12"/>
  <c r="O128" i="12" s="1"/>
  <c r="L122" i="12"/>
  <c r="O122" i="12" s="1"/>
  <c r="L162" i="40"/>
  <c r="O162" i="40" s="1"/>
  <c r="L2" i="40"/>
  <c r="L119" i="38"/>
  <c r="O119" i="38" s="1"/>
  <c r="L28" i="38"/>
  <c r="O28" i="38" s="1"/>
  <c r="L71" i="37"/>
  <c r="O71" i="37" s="1"/>
  <c r="L136" i="36"/>
  <c r="O136" i="36" s="1"/>
  <c r="L30" i="36"/>
  <c r="O30" i="36" s="1"/>
  <c r="L24" i="36"/>
  <c r="O24" i="36" s="1"/>
  <c r="L19" i="36"/>
  <c r="O19" i="36" s="1"/>
  <c r="L14" i="36"/>
  <c r="O14" i="36" s="1"/>
  <c r="L8" i="36"/>
  <c r="O8" i="36" s="1"/>
  <c r="L2" i="36"/>
  <c r="L157" i="35"/>
  <c r="O157" i="35" s="1"/>
  <c r="L128" i="35"/>
  <c r="O128" i="35" s="1"/>
  <c r="L122" i="35"/>
  <c r="O122" i="35" s="1"/>
  <c r="L116" i="35"/>
  <c r="O116" i="35" s="1"/>
  <c r="L110" i="35"/>
  <c r="O110" i="35" s="1"/>
  <c r="L104" i="35"/>
  <c r="O104" i="35" s="1"/>
  <c r="L99" i="35"/>
  <c r="O99" i="35" s="1"/>
  <c r="L93" i="35"/>
  <c r="O93" i="35" s="1"/>
  <c r="L74" i="35"/>
  <c r="O74" i="35" s="1"/>
  <c r="L49" i="35"/>
  <c r="O49" i="35" s="1"/>
  <c r="L44" i="35"/>
  <c r="O44" i="35" s="1"/>
  <c r="L38" i="35"/>
  <c r="O38" i="35" s="1"/>
  <c r="L32" i="35"/>
  <c r="O32" i="35" s="1"/>
  <c r="L9" i="35"/>
  <c r="O9" i="35" s="1"/>
  <c r="L163" i="16"/>
  <c r="O163" i="16" s="1"/>
  <c r="L157" i="16"/>
  <c r="O157" i="16" s="1"/>
  <c r="L151" i="16"/>
  <c r="O151" i="16" s="1"/>
  <c r="L145" i="16"/>
  <c r="O145" i="16" s="1"/>
  <c r="L139" i="16"/>
  <c r="O139" i="16" s="1"/>
  <c r="L133" i="16"/>
  <c r="O133" i="16" s="1"/>
  <c r="L127" i="16"/>
  <c r="O127" i="16" s="1"/>
  <c r="L93" i="16"/>
  <c r="O93" i="16" s="1"/>
  <c r="L60" i="16"/>
  <c r="O60" i="16" s="1"/>
  <c r="L54" i="16"/>
  <c r="O54" i="16" s="1"/>
  <c r="L44" i="16"/>
  <c r="O44" i="16" s="1"/>
  <c r="L38" i="16"/>
  <c r="O38" i="16" s="1"/>
  <c r="L163" i="31"/>
  <c r="O163" i="31" s="1"/>
  <c r="L157" i="31"/>
  <c r="O157" i="31" s="1"/>
  <c r="L151" i="31"/>
  <c r="O151" i="31" s="1"/>
  <c r="L145" i="31"/>
  <c r="O145" i="31" s="1"/>
  <c r="L139" i="31"/>
  <c r="O139" i="31" s="1"/>
  <c r="L133" i="31"/>
  <c r="O133" i="31" s="1"/>
  <c r="L111" i="31"/>
  <c r="O111" i="31" s="1"/>
  <c r="L105" i="31"/>
  <c r="O105" i="31" s="1"/>
  <c r="L100" i="31"/>
  <c r="O100" i="31" s="1"/>
  <c r="L77" i="31"/>
  <c r="O77" i="31" s="1"/>
  <c r="L57" i="31"/>
  <c r="O57" i="31" s="1"/>
  <c r="L41" i="31"/>
  <c r="O41" i="31" s="1"/>
  <c r="L35" i="31"/>
  <c r="O35" i="31" s="1"/>
  <c r="L166" i="15"/>
  <c r="O166" i="15" s="1"/>
  <c r="L160" i="15"/>
  <c r="O160" i="15" s="1"/>
  <c r="L154" i="15"/>
  <c r="O154" i="15" s="1"/>
  <c r="L113" i="15"/>
  <c r="O113" i="15" s="1"/>
  <c r="L61" i="15"/>
  <c r="O61" i="15" s="1"/>
  <c r="L44" i="15"/>
  <c r="O44" i="15" s="1"/>
  <c r="L38" i="15"/>
  <c r="O38" i="15" s="1"/>
  <c r="L32" i="15"/>
  <c r="O32" i="15" s="1"/>
  <c r="L26" i="15"/>
  <c r="O26" i="15" s="1"/>
  <c r="L20" i="15"/>
  <c r="O20" i="15" s="1"/>
  <c r="L14" i="15"/>
  <c r="O14" i="15" s="1"/>
  <c r="L8" i="15"/>
  <c r="O8" i="15" s="1"/>
  <c r="L2" i="15"/>
  <c r="L139" i="12"/>
  <c r="O139" i="12" s="1"/>
  <c r="L42" i="40"/>
  <c r="O42" i="40" s="1"/>
  <c r="L148" i="39"/>
  <c r="O148" i="39" s="1"/>
  <c r="L50" i="39"/>
  <c r="O50" i="39" s="1"/>
  <c r="L11" i="39"/>
  <c r="O11" i="39" s="1"/>
  <c r="L51" i="36"/>
  <c r="O51" i="36" s="1"/>
  <c r="L41" i="36"/>
  <c r="O41" i="36" s="1"/>
  <c r="L35" i="36"/>
  <c r="O35" i="36" s="1"/>
  <c r="L162" i="35"/>
  <c r="O162" i="35" s="1"/>
  <c r="L151" i="35"/>
  <c r="O151" i="35" s="1"/>
  <c r="L145" i="35"/>
  <c r="O145" i="35" s="1"/>
  <c r="L139" i="35"/>
  <c r="O139" i="35" s="1"/>
  <c r="L133" i="35"/>
  <c r="O133" i="35" s="1"/>
  <c r="L60" i="35"/>
  <c r="O60" i="35" s="1"/>
  <c r="L54" i="35"/>
  <c r="O54" i="35" s="1"/>
  <c r="L26" i="35"/>
  <c r="O26" i="35" s="1"/>
  <c r="L20" i="35"/>
  <c r="O20" i="35" s="1"/>
  <c r="L14" i="35"/>
  <c r="O14" i="35" s="1"/>
  <c r="L3" i="35"/>
  <c r="O3" i="35" s="1"/>
  <c r="L121" i="16"/>
  <c r="O121" i="16" s="1"/>
  <c r="L115" i="16"/>
  <c r="O115" i="16" s="1"/>
  <c r="L110" i="16"/>
  <c r="O110" i="16" s="1"/>
  <c r="L104" i="16"/>
  <c r="O104" i="16" s="1"/>
  <c r="L98" i="16"/>
  <c r="O98" i="16" s="1"/>
  <c r="L81" i="16"/>
  <c r="O81" i="16" s="1"/>
  <c r="L74" i="16"/>
  <c r="O74" i="16" s="1"/>
  <c r="L32" i="16"/>
  <c r="O32" i="16" s="1"/>
  <c r="L26" i="16"/>
  <c r="O26" i="16" s="1"/>
  <c r="L20" i="16"/>
  <c r="O20" i="16" s="1"/>
  <c r="L15" i="16"/>
  <c r="O15" i="16" s="1"/>
  <c r="L9" i="16"/>
  <c r="O9" i="16" s="1"/>
  <c r="L3" i="16"/>
  <c r="O3" i="16" s="1"/>
  <c r="L128" i="31"/>
  <c r="O128" i="31" s="1"/>
  <c r="L122" i="31"/>
  <c r="O122" i="31" s="1"/>
  <c r="L116" i="31"/>
  <c r="O116" i="31" s="1"/>
  <c r="L95" i="31"/>
  <c r="O95" i="31" s="1"/>
  <c r="L62" i="31"/>
  <c r="O62" i="31" s="1"/>
  <c r="L51" i="31"/>
  <c r="O51" i="31" s="1"/>
  <c r="L29" i="31"/>
  <c r="O29" i="31" s="1"/>
  <c r="L23" i="31"/>
  <c r="O23" i="31" s="1"/>
  <c r="L17" i="31"/>
  <c r="O17" i="31" s="1"/>
  <c r="L11" i="31"/>
  <c r="O11" i="31" s="1"/>
  <c r="L6" i="31"/>
  <c r="O6" i="31" s="1"/>
  <c r="L148" i="15"/>
  <c r="O148" i="15" s="1"/>
  <c r="L142" i="15"/>
  <c r="O142" i="15" s="1"/>
  <c r="L136" i="15"/>
  <c r="O136" i="15" s="1"/>
  <c r="L130" i="15"/>
  <c r="O130" i="15" s="1"/>
  <c r="L124" i="15"/>
  <c r="O124" i="15" s="1"/>
  <c r="L118" i="15"/>
  <c r="O118" i="15" s="1"/>
  <c r="L107" i="15"/>
  <c r="O107" i="15" s="1"/>
  <c r="L101" i="15"/>
  <c r="O101" i="15" s="1"/>
  <c r="L95" i="15"/>
  <c r="O95" i="15" s="1"/>
  <c r="L55" i="15"/>
  <c r="O55" i="15" s="1"/>
  <c r="L49" i="15"/>
  <c r="O49" i="15" s="1"/>
  <c r="L155" i="12"/>
  <c r="O155" i="12" s="1"/>
  <c r="L144" i="12"/>
  <c r="O144" i="12" s="1"/>
  <c r="L133" i="12"/>
  <c r="O133" i="12" s="1"/>
  <c r="L127" i="12"/>
  <c r="O127" i="12" s="1"/>
  <c r="L121" i="12"/>
  <c r="O121" i="12" s="1"/>
  <c r="L115" i="12"/>
  <c r="O115" i="12" s="1"/>
  <c r="L104" i="12"/>
  <c r="O104" i="12" s="1"/>
  <c r="L98" i="12"/>
  <c r="O98" i="12" s="1"/>
  <c r="L74" i="12"/>
  <c r="O74" i="12" s="1"/>
  <c r="L60" i="12"/>
  <c r="O60" i="12" s="1"/>
  <c r="L54" i="12"/>
  <c r="O54" i="12" s="1"/>
  <c r="L48" i="12"/>
  <c r="O48" i="12" s="1"/>
  <c r="L43" i="12"/>
  <c r="O43" i="12" s="1"/>
  <c r="L14" i="41"/>
  <c r="O14" i="41" s="1"/>
  <c r="L102" i="40"/>
  <c r="O102" i="40" s="1"/>
  <c r="L20" i="40"/>
  <c r="O20" i="40" s="1"/>
  <c r="L129" i="39"/>
  <c r="O129" i="39" s="1"/>
  <c r="L100" i="39"/>
  <c r="O100" i="39" s="1"/>
  <c r="L107" i="38"/>
  <c r="O107" i="38" s="1"/>
  <c r="L63" i="38"/>
  <c r="O63" i="38" s="1"/>
  <c r="L35" i="38"/>
  <c r="O35" i="38" s="1"/>
  <c r="L152" i="37"/>
  <c r="O152" i="37" s="1"/>
  <c r="L131" i="37"/>
  <c r="O131" i="37" s="1"/>
  <c r="L51" i="37"/>
  <c r="O51" i="37" s="1"/>
  <c r="L33" i="37"/>
  <c r="O33" i="37" s="1"/>
  <c r="L3" i="37"/>
  <c r="O3" i="37" s="1"/>
  <c r="L117" i="36"/>
  <c r="O117" i="36" s="1"/>
  <c r="L99" i="36"/>
  <c r="O99" i="36" s="1"/>
  <c r="L29" i="36"/>
  <c r="O29" i="36" s="1"/>
  <c r="L23" i="36"/>
  <c r="O23" i="36" s="1"/>
  <c r="L18" i="36"/>
  <c r="O18" i="36" s="1"/>
  <c r="L13" i="36"/>
  <c r="O13" i="36" s="1"/>
  <c r="L127" i="35"/>
  <c r="O127" i="35" s="1"/>
  <c r="L121" i="35"/>
  <c r="O121" i="35" s="1"/>
  <c r="L115" i="35"/>
  <c r="O115" i="35" s="1"/>
  <c r="L109" i="35"/>
  <c r="O109" i="35" s="1"/>
  <c r="L103" i="35"/>
  <c r="O103" i="35" s="1"/>
  <c r="L98" i="35"/>
  <c r="O98" i="35" s="1"/>
  <c r="L73" i="35"/>
  <c r="O73" i="35" s="1"/>
  <c r="L43" i="35"/>
  <c r="O43" i="35" s="1"/>
  <c r="L37" i="35"/>
  <c r="O37" i="35" s="1"/>
  <c r="L31" i="35"/>
  <c r="O31" i="35" s="1"/>
  <c r="L8" i="35"/>
  <c r="O8" i="35" s="1"/>
  <c r="L162" i="16"/>
  <c r="O162" i="16" s="1"/>
  <c r="L156" i="16"/>
  <c r="O156" i="16" s="1"/>
  <c r="L150" i="16"/>
  <c r="O150" i="16" s="1"/>
  <c r="L144" i="16"/>
  <c r="O144" i="16" s="1"/>
  <c r="L138" i="16"/>
  <c r="O138" i="16" s="1"/>
  <c r="L132" i="16"/>
  <c r="O132" i="16" s="1"/>
  <c r="L126" i="16"/>
  <c r="O126" i="16" s="1"/>
  <c r="L59" i="16"/>
  <c r="O59" i="16" s="1"/>
  <c r="L53" i="16"/>
  <c r="O53" i="16" s="1"/>
  <c r="L48" i="16"/>
  <c r="O48" i="16" s="1"/>
  <c r="L43" i="16"/>
  <c r="O43" i="16" s="1"/>
  <c r="L37" i="16"/>
  <c r="O37" i="16" s="1"/>
  <c r="L162" i="31"/>
  <c r="O162" i="31" s="1"/>
  <c r="L156" i="31"/>
  <c r="O156" i="31" s="1"/>
  <c r="L150" i="31"/>
  <c r="O150" i="31" s="1"/>
  <c r="L144" i="31"/>
  <c r="O144" i="31" s="1"/>
  <c r="L138" i="31"/>
  <c r="O138" i="31" s="1"/>
  <c r="L132" i="31"/>
  <c r="O132" i="31" s="1"/>
  <c r="L110" i="31"/>
  <c r="O110" i="31" s="1"/>
  <c r="L104" i="31"/>
  <c r="O104" i="31" s="1"/>
  <c r="L56" i="31"/>
  <c r="O56" i="31" s="1"/>
  <c r="L40" i="31"/>
  <c r="O40" i="31" s="1"/>
  <c r="L165" i="15"/>
  <c r="O165" i="15" s="1"/>
  <c r="L159" i="15"/>
  <c r="O159" i="15" s="1"/>
  <c r="L153" i="15"/>
  <c r="O153" i="15" s="1"/>
  <c r="L112" i="15"/>
  <c r="O112" i="15" s="1"/>
  <c r="L75" i="15"/>
  <c r="O75" i="15" s="1"/>
  <c r="L43" i="15"/>
  <c r="O43" i="15" s="1"/>
  <c r="L37" i="15"/>
  <c r="O37" i="15" s="1"/>
  <c r="L31" i="15"/>
  <c r="O31" i="15" s="1"/>
  <c r="L25" i="15"/>
  <c r="O25" i="15" s="1"/>
  <c r="L19" i="15"/>
  <c r="O19" i="15" s="1"/>
  <c r="L13" i="15"/>
  <c r="O13" i="15" s="1"/>
  <c r="L149" i="12"/>
  <c r="O149" i="12" s="1"/>
  <c r="L138" i="12"/>
  <c r="O138" i="12" s="1"/>
  <c r="L109" i="12"/>
  <c r="O109" i="12" s="1"/>
  <c r="L79" i="12"/>
  <c r="O79" i="12" s="1"/>
  <c r="L62" i="41"/>
  <c r="O62" i="41" s="1"/>
  <c r="L110" i="40"/>
  <c r="O110" i="40" s="1"/>
  <c r="L47" i="40"/>
  <c r="O47" i="40" s="1"/>
  <c r="L137" i="39"/>
  <c r="O137" i="39" s="1"/>
  <c r="L44" i="38"/>
  <c r="O44" i="38" s="1"/>
  <c r="L59" i="37"/>
  <c r="O59" i="37" s="1"/>
  <c r="L151" i="36"/>
  <c r="O151" i="36" s="1"/>
  <c r="L134" i="36"/>
  <c r="O134" i="36" s="1"/>
  <c r="L125" i="36"/>
  <c r="O125" i="36" s="1"/>
  <c r="L107" i="36"/>
  <c r="O107" i="36" s="1"/>
  <c r="L84" i="36"/>
  <c r="O84" i="36" s="1"/>
  <c r="L50" i="36"/>
  <c r="O50" i="36" s="1"/>
  <c r="L45" i="36"/>
  <c r="O45" i="36" s="1"/>
  <c r="L40" i="36"/>
  <c r="O40" i="36" s="1"/>
  <c r="L156" i="35"/>
  <c r="O156" i="35" s="1"/>
  <c r="L150" i="35"/>
  <c r="O150" i="35" s="1"/>
  <c r="L144" i="35"/>
  <c r="O144" i="35" s="1"/>
  <c r="L138" i="35"/>
  <c r="O138" i="35" s="1"/>
  <c r="L132" i="35"/>
  <c r="O132" i="35" s="1"/>
  <c r="L85" i="35"/>
  <c r="O85" i="35" s="1"/>
  <c r="L79" i="35"/>
  <c r="O79" i="35" s="1"/>
  <c r="L59" i="35"/>
  <c r="O59" i="35" s="1"/>
  <c r="L53" i="35"/>
  <c r="O53" i="35" s="1"/>
  <c r="L48" i="35"/>
  <c r="O48" i="35" s="1"/>
  <c r="L25" i="35"/>
  <c r="O25" i="35" s="1"/>
  <c r="L19" i="35"/>
  <c r="O19" i="35" s="1"/>
  <c r="L13" i="35"/>
  <c r="O13" i="35" s="1"/>
  <c r="L2" i="35"/>
  <c r="L120" i="16"/>
  <c r="O120" i="16" s="1"/>
  <c r="L114" i="16"/>
  <c r="O114" i="16" s="1"/>
  <c r="L109" i="16"/>
  <c r="O109" i="16" s="1"/>
  <c r="L103" i="16"/>
  <c r="O103" i="16" s="1"/>
  <c r="L97" i="16"/>
  <c r="O97" i="16" s="1"/>
  <c r="L73" i="16"/>
  <c r="O73" i="16" s="1"/>
  <c r="L64" i="16"/>
  <c r="O64" i="16" s="1"/>
  <c r="L31" i="16"/>
  <c r="O31" i="16" s="1"/>
  <c r="L25" i="16"/>
  <c r="O25" i="16" s="1"/>
  <c r="L19" i="16"/>
  <c r="O19" i="16" s="1"/>
  <c r="L14" i="16"/>
  <c r="O14" i="16" s="1"/>
  <c r="L8" i="16"/>
  <c r="O8" i="16" s="1"/>
  <c r="L2" i="16"/>
  <c r="L127" i="31"/>
  <c r="O127" i="31" s="1"/>
  <c r="L121" i="31"/>
  <c r="O121" i="31" s="1"/>
  <c r="L115" i="31"/>
  <c r="O115" i="31" s="1"/>
  <c r="L99" i="31"/>
  <c r="O99" i="31" s="1"/>
  <c r="L94" i="31"/>
  <c r="O94" i="31" s="1"/>
  <c r="L75" i="31"/>
  <c r="L61" i="31"/>
  <c r="O61" i="31" s="1"/>
  <c r="L50" i="31"/>
  <c r="O50" i="31" s="1"/>
  <c r="L45" i="31"/>
  <c r="O45" i="31" s="1"/>
  <c r="L34" i="31"/>
  <c r="O34" i="31" s="1"/>
  <c r="L28" i="31"/>
  <c r="O28" i="31" s="1"/>
  <c r="L22" i="31"/>
  <c r="O22" i="31" s="1"/>
  <c r="L16" i="31"/>
  <c r="O16" i="31" s="1"/>
  <c r="L5" i="31"/>
  <c r="O5" i="31" s="1"/>
  <c r="L147" i="15"/>
  <c r="O147" i="15" s="1"/>
  <c r="L141" i="15"/>
  <c r="O141" i="15" s="1"/>
  <c r="L135" i="15"/>
  <c r="O135" i="15" s="1"/>
  <c r="L129" i="15"/>
  <c r="O129" i="15" s="1"/>
  <c r="L123" i="15"/>
  <c r="O123" i="15" s="1"/>
  <c r="L117" i="15"/>
  <c r="O117" i="15" s="1"/>
  <c r="L106" i="15"/>
  <c r="O106" i="15" s="1"/>
  <c r="L100" i="15"/>
  <c r="O100" i="15" s="1"/>
  <c r="L94" i="15"/>
  <c r="O94" i="15" s="1"/>
  <c r="L60" i="15"/>
  <c r="O60" i="15" s="1"/>
  <c r="L54" i="15"/>
  <c r="O54" i="15" s="1"/>
  <c r="L48" i="15"/>
  <c r="O48" i="15" s="1"/>
  <c r="L166" i="12"/>
  <c r="O166" i="12" s="1"/>
  <c r="L160" i="12"/>
  <c r="O160" i="12" s="1"/>
  <c r="L154" i="12"/>
  <c r="O154" i="12" s="1"/>
  <c r="L132" i="12"/>
  <c r="O132" i="12" s="1"/>
  <c r="L126" i="12"/>
  <c r="O126" i="12" s="1"/>
  <c r="L120" i="12"/>
  <c r="O120" i="12" s="1"/>
  <c r="L114" i="12"/>
  <c r="O114" i="12" s="1"/>
  <c r="L103" i="12"/>
  <c r="O103" i="12" s="1"/>
  <c r="L97" i="12"/>
  <c r="O97" i="12" s="1"/>
  <c r="L85" i="12"/>
  <c r="O85" i="12" s="1"/>
  <c r="L73" i="12"/>
  <c r="O73" i="12" s="1"/>
  <c r="L59" i="12"/>
  <c r="O59" i="12" s="1"/>
  <c r="L53" i="12"/>
  <c r="O53" i="12" s="1"/>
  <c r="L47" i="12"/>
  <c r="O47" i="12" s="1"/>
  <c r="L150" i="41"/>
  <c r="O150" i="41" s="1"/>
  <c r="L160" i="40"/>
  <c r="O160" i="40" s="1"/>
  <c r="L139" i="40"/>
  <c r="O139" i="40" s="1"/>
  <c r="L119" i="40"/>
  <c r="O119" i="40" s="1"/>
  <c r="L8" i="40"/>
  <c r="O8" i="40" s="1"/>
  <c r="L146" i="39"/>
  <c r="O146" i="39" s="1"/>
  <c r="L117" i="39"/>
  <c r="O117" i="39" s="1"/>
  <c r="L28" i="39"/>
  <c r="O28" i="39" s="1"/>
  <c r="L157" i="38"/>
  <c r="O157" i="38" s="1"/>
  <c r="L95" i="38"/>
  <c r="O95" i="38" s="1"/>
  <c r="L52" i="38"/>
  <c r="O52" i="38" s="1"/>
  <c r="L140" i="37"/>
  <c r="O140" i="37" s="1"/>
  <c r="L93" i="37"/>
  <c r="O93" i="37" s="1"/>
  <c r="L21" i="37"/>
  <c r="O21" i="37" s="1"/>
  <c r="L159" i="36"/>
  <c r="O159" i="36" s="1"/>
  <c r="L142" i="36"/>
  <c r="O142" i="36" s="1"/>
  <c r="L75" i="36"/>
  <c r="O75" i="36" s="1"/>
  <c r="L34" i="36"/>
  <c r="O34" i="36" s="1"/>
  <c r="L28" i="36"/>
  <c r="O28" i="36" s="1"/>
  <c r="L22" i="36"/>
  <c r="O22" i="36" s="1"/>
  <c r="L12" i="36"/>
  <c r="O12" i="36" s="1"/>
  <c r="L6" i="36"/>
  <c r="O6" i="36" s="1"/>
  <c r="L166" i="35"/>
  <c r="O166" i="35" s="1"/>
  <c r="L126" i="35"/>
  <c r="O126" i="35" s="1"/>
  <c r="L120" i="35"/>
  <c r="O120" i="35" s="1"/>
  <c r="L114" i="35"/>
  <c r="O114" i="35" s="1"/>
  <c r="L108" i="35"/>
  <c r="O108" i="35" s="1"/>
  <c r="L102" i="35"/>
  <c r="O102" i="35" s="1"/>
  <c r="L97" i="35"/>
  <c r="O97" i="35" s="1"/>
  <c r="L72" i="35"/>
  <c r="O72" i="35" s="1"/>
  <c r="L64" i="35"/>
  <c r="O64" i="35" s="1"/>
  <c r="L42" i="35"/>
  <c r="O42" i="35" s="1"/>
  <c r="L36" i="35"/>
  <c r="O36" i="35" s="1"/>
  <c r="L30" i="35"/>
  <c r="O30" i="35" s="1"/>
  <c r="L155" i="16"/>
  <c r="O155" i="16" s="1"/>
  <c r="L149" i="16"/>
  <c r="O149" i="16" s="1"/>
  <c r="L143" i="16"/>
  <c r="O143" i="16" s="1"/>
  <c r="L137" i="16"/>
  <c r="O137" i="16" s="1"/>
  <c r="L131" i="16"/>
  <c r="O131" i="16" s="1"/>
  <c r="L79" i="16"/>
  <c r="O79" i="16" s="1"/>
  <c r="L58" i="16"/>
  <c r="O58" i="16" s="1"/>
  <c r="L52" i="16"/>
  <c r="O52" i="16" s="1"/>
  <c r="L47" i="16"/>
  <c r="O47" i="16" s="1"/>
  <c r="L42" i="16"/>
  <c r="O42" i="16" s="1"/>
  <c r="L36" i="16"/>
  <c r="O36" i="16" s="1"/>
  <c r="L155" i="31"/>
  <c r="O155" i="31" s="1"/>
  <c r="L149" i="31"/>
  <c r="O149" i="31" s="1"/>
  <c r="L143" i="31"/>
  <c r="O143" i="31" s="1"/>
  <c r="L137" i="31"/>
  <c r="O137" i="31" s="1"/>
  <c r="L131" i="31"/>
  <c r="O131" i="31" s="1"/>
  <c r="L109" i="31"/>
  <c r="O109" i="31" s="1"/>
  <c r="L81" i="31"/>
  <c r="O81" i="31" s="1"/>
  <c r="L55" i="31"/>
  <c r="O55" i="31" s="1"/>
  <c r="L39" i="31"/>
  <c r="O39" i="31" s="1"/>
  <c r="L10" i="31"/>
  <c r="O10" i="31" s="1"/>
  <c r="L164" i="15"/>
  <c r="O164" i="15" s="1"/>
  <c r="L158" i="15"/>
  <c r="O158" i="15" s="1"/>
  <c r="L152" i="15"/>
  <c r="O152" i="15" s="1"/>
  <c r="L81" i="15"/>
  <c r="O81" i="15" s="1"/>
  <c r="L74" i="15"/>
  <c r="O74" i="15" s="1"/>
  <c r="L42" i="15"/>
  <c r="O42" i="15" s="1"/>
  <c r="L36" i="15"/>
  <c r="O36" i="15" s="1"/>
  <c r="L30" i="15"/>
  <c r="O30" i="15" s="1"/>
  <c r="L24" i="15"/>
  <c r="O24" i="15" s="1"/>
  <c r="L18" i="15"/>
  <c r="O18" i="15" s="1"/>
  <c r="L12" i="15"/>
  <c r="O12" i="15" s="1"/>
  <c r="L6" i="15"/>
  <c r="O6" i="15" s="1"/>
  <c r="L148" i="12"/>
  <c r="O148" i="12" s="1"/>
  <c r="L143" i="12"/>
  <c r="O143" i="12" s="1"/>
  <c r="L137" i="12"/>
  <c r="O137" i="12" s="1"/>
  <c r="L78" i="35"/>
  <c r="O78" i="35" s="1"/>
  <c r="L47" i="35"/>
  <c r="O47" i="35" s="1"/>
  <c r="L30" i="16"/>
  <c r="O30" i="16" s="1"/>
  <c r="L116" i="12"/>
  <c r="O116" i="12" s="1"/>
  <c r="L108" i="12"/>
  <c r="O108" i="12" s="1"/>
  <c r="L94" i="12"/>
  <c r="O94" i="12" s="1"/>
  <c r="L81" i="12"/>
  <c r="O81" i="12" s="1"/>
  <c r="L45" i="12"/>
  <c r="O45" i="12" s="1"/>
  <c r="L16" i="12"/>
  <c r="O16" i="12" s="1"/>
  <c r="L153" i="11"/>
  <c r="O153" i="11" s="1"/>
  <c r="L142" i="11"/>
  <c r="O142" i="11" s="1"/>
  <c r="L136" i="11"/>
  <c r="O136" i="11" s="1"/>
  <c r="L130" i="11"/>
  <c r="O130" i="11" s="1"/>
  <c r="L107" i="11"/>
  <c r="O107" i="11" s="1"/>
  <c r="L101" i="11"/>
  <c r="O101" i="11" s="1"/>
  <c r="L95" i="11"/>
  <c r="O95" i="11" s="1"/>
  <c r="L84" i="11"/>
  <c r="O84" i="11" s="1"/>
  <c r="L78" i="11"/>
  <c r="O78" i="11" s="1"/>
  <c r="L64" i="11"/>
  <c r="O64" i="11" s="1"/>
  <c r="L155" i="22"/>
  <c r="O155" i="22" s="1"/>
  <c r="L149" i="22"/>
  <c r="O149" i="22" s="1"/>
  <c r="L143" i="22"/>
  <c r="O143" i="22" s="1"/>
  <c r="L137" i="22"/>
  <c r="O137" i="22" s="1"/>
  <c r="L132" i="22"/>
  <c r="O132" i="22" s="1"/>
  <c r="L126" i="22"/>
  <c r="O126" i="22" s="1"/>
  <c r="L121" i="22"/>
  <c r="O121" i="22" s="1"/>
  <c r="L115" i="22"/>
  <c r="O115" i="22" s="1"/>
  <c r="L109" i="22"/>
  <c r="O109" i="22" s="1"/>
  <c r="L103" i="22"/>
  <c r="O103" i="22" s="1"/>
  <c r="L93" i="22"/>
  <c r="O93" i="22" s="1"/>
  <c r="L81" i="22"/>
  <c r="O81" i="22" s="1"/>
  <c r="L75" i="22"/>
  <c r="O75" i="22" s="1"/>
  <c r="L55" i="22"/>
  <c r="O55" i="22" s="1"/>
  <c r="L49" i="22"/>
  <c r="O49" i="22" s="1"/>
  <c r="L44" i="22"/>
  <c r="O44" i="22" s="1"/>
  <c r="L38" i="22"/>
  <c r="O38" i="22" s="1"/>
  <c r="L33" i="22"/>
  <c r="O33" i="22" s="1"/>
  <c r="L27" i="22"/>
  <c r="O27" i="22" s="1"/>
  <c r="L21" i="22"/>
  <c r="O21" i="22" s="1"/>
  <c r="L15" i="22"/>
  <c r="L10" i="22"/>
  <c r="O10" i="22" s="1"/>
  <c r="L4" i="22"/>
  <c r="O4" i="22" s="1"/>
  <c r="L158" i="17"/>
  <c r="O158" i="17" s="1"/>
  <c r="L152" i="17"/>
  <c r="O152" i="17" s="1"/>
  <c r="L146" i="17"/>
  <c r="O146" i="17" s="1"/>
  <c r="L140" i="17"/>
  <c r="O140" i="17" s="1"/>
  <c r="L134" i="17"/>
  <c r="O134" i="17" s="1"/>
  <c r="L129" i="17"/>
  <c r="O129" i="17" s="1"/>
  <c r="L123" i="17"/>
  <c r="O123" i="17" s="1"/>
  <c r="L117" i="17"/>
  <c r="O117" i="17" s="1"/>
  <c r="L58" i="17"/>
  <c r="O58" i="17" s="1"/>
  <c r="L52" i="17"/>
  <c r="O52" i="17" s="1"/>
  <c r="L29" i="17"/>
  <c r="O29" i="17" s="1"/>
  <c r="L23" i="17"/>
  <c r="O23" i="17" s="1"/>
  <c r="L17" i="17"/>
  <c r="O17" i="17" s="1"/>
  <c r="L12" i="17"/>
  <c r="O12" i="17" s="1"/>
  <c r="L166" i="23"/>
  <c r="O166" i="23" s="1"/>
  <c r="L149" i="23"/>
  <c r="O149" i="23" s="1"/>
  <c r="L132" i="23"/>
  <c r="O132" i="23" s="1"/>
  <c r="L121" i="23"/>
  <c r="O121" i="23" s="1"/>
  <c r="L116" i="23"/>
  <c r="O116" i="23" s="1"/>
  <c r="L111" i="23"/>
  <c r="O111" i="23" s="1"/>
  <c r="L105" i="23"/>
  <c r="O105" i="23" s="1"/>
  <c r="L77" i="23"/>
  <c r="O77" i="23" s="1"/>
  <c r="L56" i="23"/>
  <c r="O56" i="23" s="1"/>
  <c r="L45" i="23"/>
  <c r="O45" i="23" s="1"/>
  <c r="L40" i="23"/>
  <c r="O40" i="23" s="1"/>
  <c r="L23" i="23"/>
  <c r="O23" i="23" s="1"/>
  <c r="L17" i="23"/>
  <c r="O17" i="23" s="1"/>
  <c r="L6" i="23"/>
  <c r="O6" i="23" s="1"/>
  <c r="L154" i="24"/>
  <c r="O154" i="24" s="1"/>
  <c r="L131" i="24"/>
  <c r="O131" i="24" s="1"/>
  <c r="L125" i="24"/>
  <c r="O125" i="24" s="1"/>
  <c r="L114" i="24"/>
  <c r="O114" i="24" s="1"/>
  <c r="L108" i="24"/>
  <c r="O108" i="24" s="1"/>
  <c r="L97" i="24"/>
  <c r="O97" i="24" s="1"/>
  <c r="L74" i="39"/>
  <c r="O74" i="39" s="1"/>
  <c r="L137" i="35"/>
  <c r="O137" i="35" s="1"/>
  <c r="L96" i="16"/>
  <c r="O96" i="16" s="1"/>
  <c r="L15" i="31"/>
  <c r="O15" i="31" s="1"/>
  <c r="L99" i="15"/>
  <c r="O99" i="15" s="1"/>
  <c r="L153" i="12"/>
  <c r="O153" i="12" s="1"/>
  <c r="L58" i="12"/>
  <c r="O58" i="12" s="1"/>
  <c r="L51" i="12"/>
  <c r="O51" i="12" s="1"/>
  <c r="L39" i="12"/>
  <c r="O39" i="12" s="1"/>
  <c r="L33" i="12"/>
  <c r="O33" i="12" s="1"/>
  <c r="L27" i="12"/>
  <c r="O27" i="12" s="1"/>
  <c r="L21" i="12"/>
  <c r="O21" i="12" s="1"/>
  <c r="L10" i="12"/>
  <c r="O10" i="12" s="1"/>
  <c r="L4" i="12"/>
  <c r="O4" i="12" s="1"/>
  <c r="L164" i="11"/>
  <c r="O164" i="11" s="1"/>
  <c r="L158" i="11"/>
  <c r="O158" i="11" s="1"/>
  <c r="L147" i="11"/>
  <c r="O147" i="11" s="1"/>
  <c r="L124" i="11"/>
  <c r="O124" i="11" s="1"/>
  <c r="L118" i="11"/>
  <c r="O118" i="11" s="1"/>
  <c r="L112" i="11"/>
  <c r="O112" i="11" s="1"/>
  <c r="L58" i="11"/>
  <c r="O58" i="11" s="1"/>
  <c r="L52" i="11"/>
  <c r="O52" i="11" s="1"/>
  <c r="L47" i="11"/>
  <c r="O47" i="11" s="1"/>
  <c r="L42" i="11"/>
  <c r="O42" i="11" s="1"/>
  <c r="L36" i="11"/>
  <c r="O36" i="11" s="1"/>
  <c r="L30" i="11"/>
  <c r="O30" i="11" s="1"/>
  <c r="L24" i="11"/>
  <c r="O24" i="11" s="1"/>
  <c r="L18" i="11"/>
  <c r="O18" i="11" s="1"/>
  <c r="L12" i="11"/>
  <c r="O12" i="11" s="1"/>
  <c r="L6" i="11"/>
  <c r="O6" i="11" s="1"/>
  <c r="L166" i="22"/>
  <c r="O166" i="22" s="1"/>
  <c r="L97" i="22"/>
  <c r="O97" i="22" s="1"/>
  <c r="L163" i="17"/>
  <c r="O163" i="17" s="1"/>
  <c r="L106" i="17"/>
  <c r="O106" i="17" s="1"/>
  <c r="L100" i="17"/>
  <c r="O100" i="17" s="1"/>
  <c r="L77" i="17"/>
  <c r="O77" i="17" s="1"/>
  <c r="L63" i="17"/>
  <c r="O63" i="17" s="1"/>
  <c r="L40" i="17"/>
  <c r="O40" i="17" s="1"/>
  <c r="L34" i="17"/>
  <c r="O34" i="17" s="1"/>
  <c r="L6" i="17"/>
  <c r="O6" i="17" s="1"/>
  <c r="L160" i="23"/>
  <c r="O160" i="23" s="1"/>
  <c r="L154" i="23"/>
  <c r="O154" i="23" s="1"/>
  <c r="L143" i="23"/>
  <c r="O143" i="23" s="1"/>
  <c r="L137" i="23"/>
  <c r="O137" i="23" s="1"/>
  <c r="L126" i="23"/>
  <c r="O126" i="23" s="1"/>
  <c r="L125" i="16"/>
  <c r="O125" i="16" s="1"/>
  <c r="L18" i="16"/>
  <c r="O18" i="16" s="1"/>
  <c r="L120" i="31"/>
  <c r="O120" i="31" s="1"/>
  <c r="L140" i="15"/>
  <c r="O140" i="15" s="1"/>
  <c r="L123" i="12"/>
  <c r="O123" i="12" s="1"/>
  <c r="L107" i="12"/>
  <c r="O107" i="12" s="1"/>
  <c r="L100" i="12"/>
  <c r="O100" i="12" s="1"/>
  <c r="L93" i="12"/>
  <c r="O93" i="12" s="1"/>
  <c r="L64" i="12"/>
  <c r="O64" i="12" s="1"/>
  <c r="L15" i="12"/>
  <c r="O15" i="12" s="1"/>
  <c r="L152" i="11"/>
  <c r="O152" i="11" s="1"/>
  <c r="L141" i="11"/>
  <c r="O141" i="11" s="1"/>
  <c r="L135" i="11"/>
  <c r="O135" i="11" s="1"/>
  <c r="L129" i="11"/>
  <c r="O129" i="11" s="1"/>
  <c r="L106" i="11"/>
  <c r="O106" i="11" s="1"/>
  <c r="L100" i="11"/>
  <c r="O100" i="11" s="1"/>
  <c r="L77" i="11"/>
  <c r="O77" i="11" s="1"/>
  <c r="L71" i="11"/>
  <c r="O71" i="11" s="1"/>
  <c r="L63" i="11"/>
  <c r="O63" i="11" s="1"/>
  <c r="L160" i="22"/>
  <c r="O160" i="22" s="1"/>
  <c r="L154" i="22"/>
  <c r="O154" i="22" s="1"/>
  <c r="L148" i="22"/>
  <c r="O148" i="22" s="1"/>
  <c r="L142" i="22"/>
  <c r="O142" i="22" s="1"/>
  <c r="L136" i="22"/>
  <c r="O136" i="22" s="1"/>
  <c r="L131" i="22"/>
  <c r="O131" i="22" s="1"/>
  <c r="L125" i="22"/>
  <c r="O125" i="22" s="1"/>
  <c r="L120" i="22"/>
  <c r="O120" i="22" s="1"/>
  <c r="L114" i="22"/>
  <c r="O114" i="22" s="1"/>
  <c r="L108" i="22"/>
  <c r="O108" i="22" s="1"/>
  <c r="L102" i="22"/>
  <c r="O102" i="22" s="1"/>
  <c r="L74" i="22"/>
  <c r="O74" i="22" s="1"/>
  <c r="L60" i="22"/>
  <c r="O60" i="22" s="1"/>
  <c r="L54" i="22"/>
  <c r="O54" i="22" s="1"/>
  <c r="L48" i="22"/>
  <c r="O48" i="22" s="1"/>
  <c r="L43" i="22"/>
  <c r="O43" i="22" s="1"/>
  <c r="L37" i="22"/>
  <c r="O37" i="22" s="1"/>
  <c r="L32" i="22"/>
  <c r="O32" i="22" s="1"/>
  <c r="L26" i="22"/>
  <c r="O26" i="22" s="1"/>
  <c r="L20" i="22"/>
  <c r="O20" i="22" s="1"/>
  <c r="L14" i="22"/>
  <c r="O14" i="22" s="1"/>
  <c r="L9" i="22"/>
  <c r="O9" i="22" s="1"/>
  <c r="L3" i="22"/>
  <c r="O3" i="22" s="1"/>
  <c r="L157" i="17"/>
  <c r="O157" i="17" s="1"/>
  <c r="L151" i="17"/>
  <c r="O151" i="17" s="1"/>
  <c r="L145" i="17"/>
  <c r="O145" i="17" s="1"/>
  <c r="L139" i="17"/>
  <c r="O139" i="17" s="1"/>
  <c r="L128" i="17"/>
  <c r="O128" i="17" s="1"/>
  <c r="L122" i="17"/>
  <c r="O122" i="17" s="1"/>
  <c r="L116" i="17"/>
  <c r="O116" i="17" s="1"/>
  <c r="L111" i="17"/>
  <c r="O111" i="17" s="1"/>
  <c r="L94" i="17"/>
  <c r="O94" i="17" s="1"/>
  <c r="L71" i="17"/>
  <c r="O71" i="17" s="1"/>
  <c r="L57" i="17"/>
  <c r="O57" i="17" s="1"/>
  <c r="L51" i="17"/>
  <c r="O51" i="17" s="1"/>
  <c r="L45" i="17"/>
  <c r="O45" i="17" s="1"/>
  <c r="L28" i="17"/>
  <c r="O28" i="17" s="1"/>
  <c r="L22" i="17"/>
  <c r="O22" i="17" s="1"/>
  <c r="L11" i="17"/>
  <c r="O11" i="17" s="1"/>
  <c r="L165" i="23"/>
  <c r="O165" i="23" s="1"/>
  <c r="L131" i="23"/>
  <c r="O131" i="23" s="1"/>
  <c r="L120" i="23"/>
  <c r="O120" i="23" s="1"/>
  <c r="L115" i="23"/>
  <c r="O115" i="23" s="1"/>
  <c r="L110" i="23"/>
  <c r="L104" i="23"/>
  <c r="O104" i="23" s="1"/>
  <c r="L99" i="23"/>
  <c r="O99" i="23" s="1"/>
  <c r="L94" i="23"/>
  <c r="O94" i="23" s="1"/>
  <c r="L55" i="23"/>
  <c r="O55" i="23" s="1"/>
  <c r="L39" i="23"/>
  <c r="O39" i="23" s="1"/>
  <c r="L22" i="23"/>
  <c r="O22" i="23" s="1"/>
  <c r="L5" i="23"/>
  <c r="O5" i="23" s="1"/>
  <c r="L153" i="24"/>
  <c r="O153" i="24" s="1"/>
  <c r="L130" i="24"/>
  <c r="O130" i="24" s="1"/>
  <c r="L124" i="24"/>
  <c r="O124" i="24" s="1"/>
  <c r="L113" i="24"/>
  <c r="O113" i="24" s="1"/>
  <c r="L107" i="24"/>
  <c r="O107" i="24" s="1"/>
  <c r="L84" i="35"/>
  <c r="O84" i="35" s="1"/>
  <c r="L24" i="35"/>
  <c r="O24" i="35" s="1"/>
  <c r="L74" i="31"/>
  <c r="O74" i="31" s="1"/>
  <c r="L131" i="12"/>
  <c r="O131" i="12" s="1"/>
  <c r="L72" i="12"/>
  <c r="O72" i="12" s="1"/>
  <c r="L57" i="12"/>
  <c r="O57" i="12" s="1"/>
  <c r="L50" i="12"/>
  <c r="O50" i="12" s="1"/>
  <c r="L44" i="12"/>
  <c r="O44" i="12" s="1"/>
  <c r="L38" i="12"/>
  <c r="O38" i="12" s="1"/>
  <c r="L32" i="12"/>
  <c r="L26" i="12"/>
  <c r="O26" i="12" s="1"/>
  <c r="L20" i="12"/>
  <c r="O20" i="12" s="1"/>
  <c r="L9" i="12"/>
  <c r="O9" i="12" s="1"/>
  <c r="L3" i="12"/>
  <c r="O3" i="12" s="1"/>
  <c r="L163" i="11"/>
  <c r="O163" i="11" s="1"/>
  <c r="L157" i="11"/>
  <c r="O157" i="11" s="1"/>
  <c r="L146" i="11"/>
  <c r="O146" i="11" s="1"/>
  <c r="L123" i="11"/>
  <c r="O123" i="11" s="1"/>
  <c r="L117" i="11"/>
  <c r="O117" i="11" s="1"/>
  <c r="L94" i="11"/>
  <c r="O94" i="11" s="1"/>
  <c r="L57" i="11"/>
  <c r="O57" i="11" s="1"/>
  <c r="L51" i="11"/>
  <c r="O51" i="11" s="1"/>
  <c r="L41" i="11"/>
  <c r="O41" i="11" s="1"/>
  <c r="L35" i="11"/>
  <c r="O35" i="11" s="1"/>
  <c r="L29" i="11"/>
  <c r="O29" i="11" s="1"/>
  <c r="L23" i="11"/>
  <c r="O23" i="11" s="1"/>
  <c r="L17" i="11"/>
  <c r="O17" i="11" s="1"/>
  <c r="L11" i="11"/>
  <c r="O11" i="11" s="1"/>
  <c r="L5" i="11"/>
  <c r="O5" i="11" s="1"/>
  <c r="L165" i="22"/>
  <c r="O165" i="22" s="1"/>
  <c r="L85" i="22"/>
  <c r="O85" i="22" s="1"/>
  <c r="L79" i="22"/>
  <c r="O79" i="22" s="1"/>
  <c r="L162" i="17"/>
  <c r="O162" i="17" s="1"/>
  <c r="L133" i="17"/>
  <c r="O133" i="17" s="1"/>
  <c r="L105" i="17"/>
  <c r="O105" i="17" s="1"/>
  <c r="L99" i="17"/>
  <c r="O99" i="17" s="1"/>
  <c r="L62" i="17"/>
  <c r="O62" i="17" s="1"/>
  <c r="L39" i="17"/>
  <c r="O39" i="17" s="1"/>
  <c r="L33" i="17"/>
  <c r="O33" i="17" s="1"/>
  <c r="L16" i="17"/>
  <c r="O16" i="17" s="1"/>
  <c r="L5" i="17"/>
  <c r="O5" i="17" s="1"/>
  <c r="L159" i="23"/>
  <c r="O159" i="23" s="1"/>
  <c r="L153" i="23"/>
  <c r="O153" i="23" s="1"/>
  <c r="L148" i="23"/>
  <c r="O148" i="23" s="1"/>
  <c r="L142" i="23"/>
  <c r="O142" i="23" s="1"/>
  <c r="L136" i="23"/>
  <c r="O136" i="23" s="1"/>
  <c r="L125" i="23"/>
  <c r="O125" i="23" s="1"/>
  <c r="L75" i="23"/>
  <c r="O75" i="23" s="1"/>
  <c r="L9" i="39"/>
  <c r="O9" i="39" s="1"/>
  <c r="L81" i="38"/>
  <c r="O81" i="38" s="1"/>
  <c r="L39" i="36"/>
  <c r="O39" i="36" s="1"/>
  <c r="L155" i="35"/>
  <c r="O155" i="35" s="1"/>
  <c r="L113" i="16"/>
  <c r="O113" i="16" s="1"/>
  <c r="L98" i="31"/>
  <c r="O98" i="31" s="1"/>
  <c r="L33" i="31"/>
  <c r="O33" i="31" s="1"/>
  <c r="L4" i="31"/>
  <c r="O4" i="31" s="1"/>
  <c r="L128" i="15"/>
  <c r="O128" i="15" s="1"/>
  <c r="L59" i="15"/>
  <c r="O59" i="15" s="1"/>
  <c r="L113" i="12"/>
  <c r="O113" i="12" s="1"/>
  <c r="L106" i="12"/>
  <c r="O106" i="12" s="1"/>
  <c r="L99" i="12"/>
  <c r="O99" i="12" s="1"/>
  <c r="L78" i="12"/>
  <c r="O78" i="12" s="1"/>
  <c r="L63" i="12"/>
  <c r="O63" i="12" s="1"/>
  <c r="L14" i="12"/>
  <c r="O14" i="12" s="1"/>
  <c r="L151" i="11"/>
  <c r="O151" i="11" s="1"/>
  <c r="L140" i="11"/>
  <c r="O140" i="11" s="1"/>
  <c r="L134" i="11"/>
  <c r="O134" i="11" s="1"/>
  <c r="L111" i="11"/>
  <c r="O111" i="11" s="1"/>
  <c r="L105" i="11"/>
  <c r="O105" i="11" s="1"/>
  <c r="L99" i="11"/>
  <c r="O99" i="11" s="1"/>
  <c r="L62" i="11"/>
  <c r="O62" i="11" s="1"/>
  <c r="L159" i="22"/>
  <c r="O159" i="22" s="1"/>
  <c r="L153" i="22"/>
  <c r="O153" i="22" s="1"/>
  <c r="L147" i="22"/>
  <c r="O147" i="22" s="1"/>
  <c r="L141" i="22"/>
  <c r="O141" i="22" s="1"/>
  <c r="L135" i="22"/>
  <c r="O135" i="22" s="1"/>
  <c r="L130" i="22"/>
  <c r="O130" i="22" s="1"/>
  <c r="L119" i="22"/>
  <c r="O119" i="22" s="1"/>
  <c r="L113" i="22"/>
  <c r="O113" i="22" s="1"/>
  <c r="L107" i="22"/>
  <c r="O107" i="22" s="1"/>
  <c r="L101" i="22"/>
  <c r="O101" i="22" s="1"/>
  <c r="L96" i="22"/>
  <c r="O96" i="22" s="1"/>
  <c r="L73" i="22"/>
  <c r="O73" i="22" s="1"/>
  <c r="L59" i="22"/>
  <c r="O59" i="22" s="1"/>
  <c r="L53" i="22"/>
  <c r="O53" i="22" s="1"/>
  <c r="L47" i="22"/>
  <c r="O47" i="22" s="1"/>
  <c r="L42" i="22"/>
  <c r="O42" i="22" s="1"/>
  <c r="L36" i="22"/>
  <c r="O36" i="22" s="1"/>
  <c r="L31" i="22"/>
  <c r="O31" i="22" s="1"/>
  <c r="L25" i="22"/>
  <c r="O25" i="22" s="1"/>
  <c r="L19" i="22"/>
  <c r="O19" i="22" s="1"/>
  <c r="L13" i="22"/>
  <c r="O13" i="22" s="1"/>
  <c r="L8" i="22"/>
  <c r="O8" i="22" s="1"/>
  <c r="L2" i="22"/>
  <c r="L156" i="17"/>
  <c r="O156" i="17" s="1"/>
  <c r="L150" i="17"/>
  <c r="O150" i="17" s="1"/>
  <c r="L144" i="17"/>
  <c r="O144" i="17" s="1"/>
  <c r="L138" i="17"/>
  <c r="O138" i="17" s="1"/>
  <c r="L127" i="17"/>
  <c r="O127" i="17" s="1"/>
  <c r="L121" i="17"/>
  <c r="O121" i="17" s="1"/>
  <c r="L115" i="17"/>
  <c r="O115" i="17" s="1"/>
  <c r="L75" i="17"/>
  <c r="O75" i="17" s="1"/>
  <c r="L56" i="17"/>
  <c r="O56" i="17" s="1"/>
  <c r="L50" i="17"/>
  <c r="O50" i="17" s="1"/>
  <c r="L27" i="17"/>
  <c r="O27" i="17" s="1"/>
  <c r="L21" i="17"/>
  <c r="O21" i="17" s="1"/>
  <c r="L10" i="17"/>
  <c r="O10" i="17" s="1"/>
  <c r="L109" i="23"/>
  <c r="O109" i="23" s="1"/>
  <c r="L98" i="23"/>
  <c r="O98" i="23" s="1"/>
  <c r="L60" i="23"/>
  <c r="O60" i="23" s="1"/>
  <c r="L44" i="23"/>
  <c r="O44" i="23" s="1"/>
  <c r="L21" i="23"/>
  <c r="O21" i="23" s="1"/>
  <c r="L4" i="23"/>
  <c r="O4" i="23" s="1"/>
  <c r="L152" i="24"/>
  <c r="O152" i="24" s="1"/>
  <c r="L129" i="24"/>
  <c r="O129" i="24" s="1"/>
  <c r="L123" i="24"/>
  <c r="O123" i="24" s="1"/>
  <c r="L17" i="36"/>
  <c r="O17" i="36" s="1"/>
  <c r="L52" i="35"/>
  <c r="O52" i="35" s="1"/>
  <c r="L12" i="35"/>
  <c r="O12" i="35" s="1"/>
  <c r="L71" i="12"/>
  <c r="O71" i="12" s="1"/>
  <c r="L56" i="12"/>
  <c r="O56" i="12" s="1"/>
  <c r="L49" i="12"/>
  <c r="O49" i="12" s="1"/>
  <c r="L37" i="12"/>
  <c r="O37" i="12" s="1"/>
  <c r="L31" i="12"/>
  <c r="O31" i="12" s="1"/>
  <c r="L25" i="12"/>
  <c r="O25" i="12" s="1"/>
  <c r="L19" i="12"/>
  <c r="O19" i="12" s="1"/>
  <c r="L8" i="12"/>
  <c r="O8" i="12" s="1"/>
  <c r="L2" i="12"/>
  <c r="L162" i="11"/>
  <c r="O162" i="11" s="1"/>
  <c r="L145" i="11"/>
  <c r="O145" i="11" s="1"/>
  <c r="L128" i="11"/>
  <c r="O128" i="11" s="1"/>
  <c r="L122" i="11"/>
  <c r="O122" i="11" s="1"/>
  <c r="L116" i="11"/>
  <c r="O116" i="11" s="1"/>
  <c r="L93" i="11"/>
  <c r="O93" i="11" s="1"/>
  <c r="L75" i="11"/>
  <c r="O75" i="11" s="1"/>
  <c r="L56" i="11"/>
  <c r="O56" i="11" s="1"/>
  <c r="L50" i="11"/>
  <c r="O50" i="11" s="1"/>
  <c r="L40" i="11"/>
  <c r="O40" i="11" s="1"/>
  <c r="L34" i="11"/>
  <c r="O34" i="11" s="1"/>
  <c r="L28" i="11"/>
  <c r="O28" i="11" s="1"/>
  <c r="L22" i="11"/>
  <c r="O22" i="11" s="1"/>
  <c r="L16" i="11"/>
  <c r="O16" i="11" s="1"/>
  <c r="L10" i="11"/>
  <c r="O10" i="11" s="1"/>
  <c r="L4" i="11"/>
  <c r="O4" i="11" s="1"/>
  <c r="L164" i="22"/>
  <c r="O164" i="22" s="1"/>
  <c r="L124" i="22"/>
  <c r="O124" i="22" s="1"/>
  <c r="L78" i="22"/>
  <c r="O78" i="22" s="1"/>
  <c r="L64" i="22"/>
  <c r="O64" i="22" s="1"/>
  <c r="L132" i="17"/>
  <c r="O132" i="17" s="1"/>
  <c r="L110" i="17"/>
  <c r="O110" i="17" s="1"/>
  <c r="L104" i="17"/>
  <c r="O104" i="17" s="1"/>
  <c r="L98" i="17"/>
  <c r="O98" i="17" s="1"/>
  <c r="L93" i="17"/>
  <c r="O93" i="17" s="1"/>
  <c r="L61" i="17"/>
  <c r="O61" i="17" s="1"/>
  <c r="L44" i="17"/>
  <c r="O44" i="17" s="1"/>
  <c r="L38" i="17"/>
  <c r="O38" i="17" s="1"/>
  <c r="L15" i="17"/>
  <c r="O15" i="17" s="1"/>
  <c r="L4" i="17"/>
  <c r="O4" i="17" s="1"/>
  <c r="L164" i="23"/>
  <c r="O164" i="23" s="1"/>
  <c r="L158" i="23"/>
  <c r="O158" i="23" s="1"/>
  <c r="L152" i="23"/>
  <c r="O152" i="23" s="1"/>
  <c r="L147" i="23"/>
  <c r="O147" i="23" s="1"/>
  <c r="L141" i="23"/>
  <c r="O141" i="23" s="1"/>
  <c r="L135" i="23"/>
  <c r="O135" i="23" s="1"/>
  <c r="L130" i="23"/>
  <c r="O130" i="23" s="1"/>
  <c r="L124" i="23"/>
  <c r="O124" i="23" s="1"/>
  <c r="L119" i="23"/>
  <c r="O119" i="23" s="1"/>
  <c r="L114" i="23"/>
  <c r="O114" i="23" s="1"/>
  <c r="L103" i="23"/>
  <c r="O103" i="23" s="1"/>
  <c r="L93" i="23"/>
  <c r="O93" i="23" s="1"/>
  <c r="L81" i="23"/>
  <c r="O81" i="23" s="1"/>
  <c r="L74" i="23"/>
  <c r="O74" i="23" s="1"/>
  <c r="L54" i="23"/>
  <c r="O54" i="23" s="1"/>
  <c r="L48" i="23"/>
  <c r="O48" i="23" s="1"/>
  <c r="L38" i="23"/>
  <c r="O38" i="23" s="1"/>
  <c r="L32" i="23"/>
  <c r="O32" i="23" s="1"/>
  <c r="L15" i="23"/>
  <c r="O15" i="23" s="1"/>
  <c r="L163" i="24"/>
  <c r="O163" i="24" s="1"/>
  <c r="L143" i="35"/>
  <c r="O143" i="35" s="1"/>
  <c r="L102" i="16"/>
  <c r="O102" i="16" s="1"/>
  <c r="L21" i="31"/>
  <c r="O21" i="31" s="1"/>
  <c r="L105" i="15"/>
  <c r="O105" i="15" s="1"/>
  <c r="L47" i="15"/>
  <c r="O47" i="15" s="1"/>
  <c r="L159" i="12"/>
  <c r="O159" i="12" s="1"/>
  <c r="L129" i="12"/>
  <c r="O129" i="12" s="1"/>
  <c r="L105" i="12"/>
  <c r="O105" i="12" s="1"/>
  <c r="L84" i="12"/>
  <c r="O84" i="12" s="1"/>
  <c r="L77" i="12"/>
  <c r="O77" i="12" s="1"/>
  <c r="L62" i="12"/>
  <c r="O62" i="12" s="1"/>
  <c r="L42" i="12"/>
  <c r="O42" i="12" s="1"/>
  <c r="L13" i="12"/>
  <c r="O13" i="12" s="1"/>
  <c r="L156" i="11"/>
  <c r="O156" i="11" s="1"/>
  <c r="L150" i="11"/>
  <c r="O150" i="11" s="1"/>
  <c r="L139" i="11"/>
  <c r="O139" i="11" s="1"/>
  <c r="L133" i="11"/>
  <c r="O133" i="11" s="1"/>
  <c r="L110" i="11"/>
  <c r="O110" i="11" s="1"/>
  <c r="L104" i="11"/>
  <c r="O104" i="11" s="1"/>
  <c r="L98" i="11"/>
  <c r="O98" i="11" s="1"/>
  <c r="L81" i="11"/>
  <c r="O81" i="11" s="1"/>
  <c r="L61" i="11"/>
  <c r="O61" i="11" s="1"/>
  <c r="L45" i="11"/>
  <c r="O45" i="11" s="1"/>
  <c r="L158" i="22"/>
  <c r="O158" i="22" s="1"/>
  <c r="L152" i="22"/>
  <c r="O152" i="22" s="1"/>
  <c r="L146" i="22"/>
  <c r="O146" i="22" s="1"/>
  <c r="L140" i="22"/>
  <c r="O140" i="22" s="1"/>
  <c r="L129" i="22"/>
  <c r="O129" i="22" s="1"/>
  <c r="L118" i="22"/>
  <c r="O118" i="22" s="1"/>
  <c r="L112" i="22"/>
  <c r="O112" i="22" s="1"/>
  <c r="L106" i="22"/>
  <c r="O106" i="22" s="1"/>
  <c r="L100" i="22"/>
  <c r="O100" i="22" s="1"/>
  <c r="L95" i="22"/>
  <c r="O95" i="22" s="1"/>
  <c r="L84" i="22"/>
  <c r="O84" i="22" s="1"/>
  <c r="L72" i="22"/>
  <c r="O72" i="22" s="1"/>
  <c r="L58" i="22"/>
  <c r="O58" i="22" s="1"/>
  <c r="L52" i="22"/>
  <c r="O52" i="22" s="1"/>
  <c r="L41" i="22"/>
  <c r="O41" i="22" s="1"/>
  <c r="L30" i="22"/>
  <c r="O30" i="22" s="1"/>
  <c r="L24" i="22"/>
  <c r="O24" i="22" s="1"/>
  <c r="L18" i="22"/>
  <c r="O18" i="22" s="1"/>
  <c r="L12" i="22"/>
  <c r="O12" i="22" s="1"/>
  <c r="L155" i="17"/>
  <c r="O155" i="17" s="1"/>
  <c r="L149" i="17"/>
  <c r="O149" i="17" s="1"/>
  <c r="L143" i="17"/>
  <c r="O143" i="17" s="1"/>
  <c r="L137" i="17"/>
  <c r="O137" i="17" s="1"/>
  <c r="L126" i="17"/>
  <c r="O126" i="17" s="1"/>
  <c r="L120" i="17"/>
  <c r="O120" i="17" s="1"/>
  <c r="L114" i="17"/>
  <c r="O114" i="17" s="1"/>
  <c r="L81" i="17"/>
  <c r="O81" i="17" s="1"/>
  <c r="L55" i="17"/>
  <c r="O55" i="17" s="1"/>
  <c r="L49" i="17"/>
  <c r="O49" i="17" s="1"/>
  <c r="L32" i="17"/>
  <c r="O32" i="17" s="1"/>
  <c r="L26" i="17"/>
  <c r="O26" i="17" s="1"/>
  <c r="L20" i="17"/>
  <c r="O20" i="17" s="1"/>
  <c r="L108" i="23"/>
  <c r="O108" i="23" s="1"/>
  <c r="L97" i="23"/>
  <c r="O97" i="23" s="1"/>
  <c r="L59" i="23"/>
  <c r="O59" i="23" s="1"/>
  <c r="L43" i="23"/>
  <c r="O43" i="23" s="1"/>
  <c r="L26" i="23"/>
  <c r="O26" i="23" s="1"/>
  <c r="L20" i="23"/>
  <c r="O20" i="23" s="1"/>
  <c r="L9" i="23"/>
  <c r="O9" i="23" s="1"/>
  <c r="L3" i="23"/>
  <c r="O3" i="23" s="1"/>
  <c r="L52" i="41"/>
  <c r="O52" i="41" s="1"/>
  <c r="L57" i="36"/>
  <c r="O57" i="36" s="1"/>
  <c r="L85" i="16"/>
  <c r="O85" i="16" s="1"/>
  <c r="L24" i="16"/>
  <c r="O24" i="16" s="1"/>
  <c r="L126" i="31"/>
  <c r="O126" i="31" s="1"/>
  <c r="L146" i="15"/>
  <c r="O146" i="15" s="1"/>
  <c r="L119" i="12"/>
  <c r="O119" i="12" s="1"/>
  <c r="L111" i="12"/>
  <c r="O111" i="12" s="1"/>
  <c r="L55" i="12"/>
  <c r="O55" i="12" s="1"/>
  <c r="L36" i="12"/>
  <c r="O36" i="12" s="1"/>
  <c r="L30" i="12"/>
  <c r="O30" i="12" s="1"/>
  <c r="L24" i="12"/>
  <c r="O24" i="12" s="1"/>
  <c r="L18" i="12"/>
  <c r="O18" i="12" s="1"/>
  <c r="L144" i="11"/>
  <c r="O144" i="11" s="1"/>
  <c r="L127" i="11"/>
  <c r="O127" i="11" s="1"/>
  <c r="L121" i="11"/>
  <c r="O121" i="11" s="1"/>
  <c r="L115" i="11"/>
  <c r="O115" i="11" s="1"/>
  <c r="L74" i="11"/>
  <c r="O74" i="11" s="1"/>
  <c r="L55" i="11"/>
  <c r="O55" i="11" s="1"/>
  <c r="L39" i="11"/>
  <c r="O39" i="11" s="1"/>
  <c r="L33" i="11"/>
  <c r="O33" i="11" s="1"/>
  <c r="L27" i="11"/>
  <c r="O27" i="11" s="1"/>
  <c r="L21" i="11"/>
  <c r="O21" i="11" s="1"/>
  <c r="L15" i="11"/>
  <c r="O15" i="11" s="1"/>
  <c r="L9" i="11"/>
  <c r="O9" i="11" s="1"/>
  <c r="L3" i="11"/>
  <c r="O3" i="11" s="1"/>
  <c r="L163" i="22"/>
  <c r="O163" i="22" s="1"/>
  <c r="L134" i="22"/>
  <c r="O134" i="22" s="1"/>
  <c r="L63" i="22"/>
  <c r="O63" i="22" s="1"/>
  <c r="L35" i="22"/>
  <c r="O35" i="22" s="1"/>
  <c r="L166" i="17"/>
  <c r="O166" i="17" s="1"/>
  <c r="L160" i="17"/>
  <c r="O160" i="17" s="1"/>
  <c r="L131" i="17"/>
  <c r="O131" i="17" s="1"/>
  <c r="L109" i="17"/>
  <c r="O109" i="17" s="1"/>
  <c r="L103" i="17"/>
  <c r="O103" i="17" s="1"/>
  <c r="L97" i="17"/>
  <c r="O97" i="17" s="1"/>
  <c r="L74" i="17"/>
  <c r="O74" i="17" s="1"/>
  <c r="L43" i="17"/>
  <c r="O43" i="17" s="1"/>
  <c r="L37" i="17"/>
  <c r="O37" i="17" s="1"/>
  <c r="L9" i="17"/>
  <c r="L3" i="17"/>
  <c r="O3" i="17" s="1"/>
  <c r="L163" i="23"/>
  <c r="O163" i="23" s="1"/>
  <c r="L157" i="23"/>
  <c r="O157" i="23" s="1"/>
  <c r="L151" i="23"/>
  <c r="O151" i="23" s="1"/>
  <c r="L146" i="23"/>
  <c r="O146" i="23" s="1"/>
  <c r="L140" i="23"/>
  <c r="O140" i="23" s="1"/>
  <c r="L134" i="23"/>
  <c r="O134" i="23" s="1"/>
  <c r="L129" i="23"/>
  <c r="O129" i="23" s="1"/>
  <c r="L123" i="23"/>
  <c r="O123" i="23" s="1"/>
  <c r="L118" i="23"/>
  <c r="O118" i="23" s="1"/>
  <c r="L113" i="23"/>
  <c r="O113" i="23" s="1"/>
  <c r="L102" i="23"/>
  <c r="O102" i="23" s="1"/>
  <c r="L73" i="23"/>
  <c r="O73" i="23" s="1"/>
  <c r="L64" i="23"/>
  <c r="O64" i="23" s="1"/>
  <c r="L53" i="23"/>
  <c r="O53" i="23" s="1"/>
  <c r="L47" i="23"/>
  <c r="O47" i="23" s="1"/>
  <c r="L37" i="23"/>
  <c r="O37" i="23" s="1"/>
  <c r="L31" i="23"/>
  <c r="O31" i="23" s="1"/>
  <c r="L14" i="23"/>
  <c r="O14" i="23" s="1"/>
  <c r="L139" i="41"/>
  <c r="O139" i="41" s="1"/>
  <c r="L105" i="41"/>
  <c r="O105" i="41" s="1"/>
  <c r="L28" i="40"/>
  <c r="O28" i="40" s="1"/>
  <c r="L131" i="35"/>
  <c r="O131" i="35" s="1"/>
  <c r="L93" i="15"/>
  <c r="O93" i="15" s="1"/>
  <c r="L96" i="12"/>
  <c r="O96" i="12" s="1"/>
  <c r="L61" i="12"/>
  <c r="O61" i="12" s="1"/>
  <c r="L41" i="12"/>
  <c r="O41" i="12" s="1"/>
  <c r="L12" i="12"/>
  <c r="O12" i="12" s="1"/>
  <c r="L155" i="11"/>
  <c r="O155" i="11" s="1"/>
  <c r="L138" i="11"/>
  <c r="O138" i="11" s="1"/>
  <c r="L132" i="11"/>
  <c r="O132" i="11" s="1"/>
  <c r="L109" i="11"/>
  <c r="O109" i="11" s="1"/>
  <c r="L103" i="11"/>
  <c r="O103" i="11" s="1"/>
  <c r="L97" i="11"/>
  <c r="O97" i="11" s="1"/>
  <c r="L157" i="22"/>
  <c r="O157" i="22" s="1"/>
  <c r="L151" i="22"/>
  <c r="O151" i="22" s="1"/>
  <c r="L145" i="22"/>
  <c r="O145" i="22" s="1"/>
  <c r="L139" i="22"/>
  <c r="O139" i="22" s="1"/>
  <c r="L128" i="22"/>
  <c r="O128" i="22" s="1"/>
  <c r="L123" i="22"/>
  <c r="O123" i="22" s="1"/>
  <c r="L117" i="22"/>
  <c r="O117" i="22" s="1"/>
  <c r="L111" i="22"/>
  <c r="O111" i="22" s="1"/>
  <c r="L105" i="22"/>
  <c r="O105" i="22" s="1"/>
  <c r="L99" i="22"/>
  <c r="O99" i="22" s="1"/>
  <c r="L77" i="22"/>
  <c r="O77" i="22" s="1"/>
  <c r="L71" i="22"/>
  <c r="O71" i="22" s="1"/>
  <c r="L57" i="22"/>
  <c r="O57" i="22" s="1"/>
  <c r="L51" i="22"/>
  <c r="O51" i="22" s="1"/>
  <c r="L40" i="22"/>
  <c r="O40" i="22" s="1"/>
  <c r="L29" i="22"/>
  <c r="O29" i="22" s="1"/>
  <c r="L23" i="22"/>
  <c r="O23" i="22" s="1"/>
  <c r="L17" i="22"/>
  <c r="O17" i="22" s="1"/>
  <c r="L6" i="22"/>
  <c r="O6" i="22" s="1"/>
  <c r="L154" i="17"/>
  <c r="O154" i="17" s="1"/>
  <c r="L148" i="17"/>
  <c r="O148" i="17" s="1"/>
  <c r="L142" i="17"/>
  <c r="O142" i="17" s="1"/>
  <c r="L136" i="17"/>
  <c r="O136" i="17" s="1"/>
  <c r="L125" i="17"/>
  <c r="O125" i="17" s="1"/>
  <c r="L119" i="17"/>
  <c r="O119" i="17" s="1"/>
  <c r="L113" i="17"/>
  <c r="O113" i="17" s="1"/>
  <c r="L85" i="17"/>
  <c r="O85" i="17" s="1"/>
  <c r="L60" i="17"/>
  <c r="O60" i="17" s="1"/>
  <c r="L54" i="17"/>
  <c r="O54" i="17" s="1"/>
  <c r="L48" i="17"/>
  <c r="O48" i="17" s="1"/>
  <c r="L31" i="17"/>
  <c r="O31" i="17" s="1"/>
  <c r="L25" i="17"/>
  <c r="O25" i="17" s="1"/>
  <c r="L19" i="17"/>
  <c r="O19" i="17" s="1"/>
  <c r="L14" i="17"/>
  <c r="O14" i="17" s="1"/>
  <c r="L107" i="23"/>
  <c r="O107" i="23" s="1"/>
  <c r="L96" i="23"/>
  <c r="O96" i="23" s="1"/>
  <c r="L85" i="23"/>
  <c r="O85" i="23" s="1"/>
  <c r="L79" i="23"/>
  <c r="O79" i="23" s="1"/>
  <c r="L58" i="23"/>
  <c r="O58" i="23" s="1"/>
  <c r="L42" i="23"/>
  <c r="O42" i="23" s="1"/>
  <c r="L25" i="23"/>
  <c r="O25" i="23" s="1"/>
  <c r="L19" i="23"/>
  <c r="O19" i="23" s="1"/>
  <c r="L8" i="23"/>
  <c r="O8" i="23" s="1"/>
  <c r="L2" i="23"/>
  <c r="L150" i="24"/>
  <c r="O150" i="24" s="1"/>
  <c r="L133" i="24"/>
  <c r="O133" i="24" s="1"/>
  <c r="L127" i="24"/>
  <c r="O127" i="24" s="1"/>
  <c r="L121" i="24"/>
  <c r="O121" i="24" s="1"/>
  <c r="L110" i="24"/>
  <c r="O110" i="24" s="1"/>
  <c r="L104" i="24"/>
  <c r="O104" i="24" s="1"/>
  <c r="L93" i="24"/>
  <c r="O93" i="24" s="1"/>
  <c r="L81" i="24"/>
  <c r="O81" i="24" s="1"/>
  <c r="L74" i="24"/>
  <c r="O74" i="24" s="1"/>
  <c r="L60" i="24"/>
  <c r="O60" i="24" s="1"/>
  <c r="L26" i="24"/>
  <c r="O26" i="24" s="1"/>
  <c r="L20" i="24"/>
  <c r="O20" i="24" s="1"/>
  <c r="L14" i="24"/>
  <c r="O14" i="24" s="1"/>
  <c r="L8" i="24"/>
  <c r="O8" i="24" s="1"/>
  <c r="L2" i="24"/>
  <c r="L160" i="35"/>
  <c r="O160" i="35" s="1"/>
  <c r="L119" i="16"/>
  <c r="O119" i="16" s="1"/>
  <c r="L63" i="16"/>
  <c r="O63" i="16" s="1"/>
  <c r="L13" i="16"/>
  <c r="O13" i="16" s="1"/>
  <c r="L103" i="31"/>
  <c r="O103" i="31" s="1"/>
  <c r="L134" i="15"/>
  <c r="O134" i="15" s="1"/>
  <c r="L110" i="12"/>
  <c r="O110" i="12" s="1"/>
  <c r="L35" i="12"/>
  <c r="O35" i="12" s="1"/>
  <c r="L29" i="12"/>
  <c r="O29" i="12" s="1"/>
  <c r="L23" i="12"/>
  <c r="O23" i="12" s="1"/>
  <c r="L17" i="12"/>
  <c r="O17" i="12" s="1"/>
  <c r="L6" i="12"/>
  <c r="O6" i="12" s="1"/>
  <c r="L166" i="11"/>
  <c r="O166" i="11" s="1"/>
  <c r="L160" i="11"/>
  <c r="O160" i="11" s="1"/>
  <c r="L149" i="11"/>
  <c r="O149" i="11" s="1"/>
  <c r="L126" i="11"/>
  <c r="O126" i="11" s="1"/>
  <c r="L120" i="11"/>
  <c r="O120" i="11" s="1"/>
  <c r="L114" i="11"/>
  <c r="O114" i="11" s="1"/>
  <c r="L85" i="11"/>
  <c r="O85" i="11" s="1"/>
  <c r="L79" i="11"/>
  <c r="O79" i="11" s="1"/>
  <c r="L73" i="11"/>
  <c r="O73" i="11" s="1"/>
  <c r="L60" i="11"/>
  <c r="O60" i="11" s="1"/>
  <c r="L54" i="11"/>
  <c r="O54" i="11" s="1"/>
  <c r="L49" i="11"/>
  <c r="O49" i="11" s="1"/>
  <c r="L44" i="11"/>
  <c r="O44" i="11" s="1"/>
  <c r="L38" i="11"/>
  <c r="O38" i="11" s="1"/>
  <c r="L32" i="11"/>
  <c r="O32" i="11" s="1"/>
  <c r="L26" i="11"/>
  <c r="O26" i="11" s="1"/>
  <c r="L20" i="11"/>
  <c r="O20" i="11" s="1"/>
  <c r="L14" i="11"/>
  <c r="O14" i="11" s="1"/>
  <c r="L8" i="11"/>
  <c r="O8" i="11" s="1"/>
  <c r="L2" i="11"/>
  <c r="L162" i="22"/>
  <c r="O162" i="22" s="1"/>
  <c r="L94" i="22"/>
  <c r="O94" i="22" s="1"/>
  <c r="L62" i="22"/>
  <c r="O62" i="22" s="1"/>
  <c r="L45" i="22"/>
  <c r="O45" i="22" s="1"/>
  <c r="L34" i="22"/>
  <c r="O34" i="22" s="1"/>
  <c r="L165" i="17"/>
  <c r="O165" i="17" s="1"/>
  <c r="L108" i="17"/>
  <c r="O108" i="17" s="1"/>
  <c r="L102" i="17"/>
  <c r="O102" i="17" s="1"/>
  <c r="L96" i="17"/>
  <c r="O96" i="17" s="1"/>
  <c r="L79" i="17"/>
  <c r="O79" i="17" s="1"/>
  <c r="L73" i="17"/>
  <c r="O73" i="17" s="1"/>
  <c r="L42" i="17"/>
  <c r="O42" i="17" s="1"/>
  <c r="L36" i="17"/>
  <c r="O36" i="17" s="1"/>
  <c r="L8" i="17"/>
  <c r="O8" i="17" s="1"/>
  <c r="L2" i="17"/>
  <c r="L162" i="23"/>
  <c r="O162" i="23" s="1"/>
  <c r="L156" i="23"/>
  <c r="O156" i="23" s="1"/>
  <c r="L145" i="23"/>
  <c r="O145" i="23" s="1"/>
  <c r="L139" i="23"/>
  <c r="O139" i="23" s="1"/>
  <c r="L128" i="23"/>
  <c r="O128" i="23" s="1"/>
  <c r="L112" i="23"/>
  <c r="O112" i="23" s="1"/>
  <c r="L101" i="23"/>
  <c r="O101" i="23" s="1"/>
  <c r="L72" i="23"/>
  <c r="O72" i="23" s="1"/>
  <c r="L63" i="23"/>
  <c r="O63" i="23" s="1"/>
  <c r="L52" i="23"/>
  <c r="O52" i="23" s="1"/>
  <c r="L36" i="23"/>
  <c r="O36" i="23" s="1"/>
  <c r="L30" i="23"/>
  <c r="O30" i="23" s="1"/>
  <c r="L13" i="23"/>
  <c r="O13" i="23" s="1"/>
  <c r="L144" i="24"/>
  <c r="O144" i="24" s="1"/>
  <c r="L138" i="24"/>
  <c r="O138" i="24" s="1"/>
  <c r="L54" i="24"/>
  <c r="O54" i="24" s="1"/>
  <c r="L48" i="24"/>
  <c r="O48" i="24" s="1"/>
  <c r="L43" i="24"/>
  <c r="O43" i="24" s="1"/>
  <c r="L37" i="24"/>
  <c r="O37" i="24" s="1"/>
  <c r="L31" i="24"/>
  <c r="O31" i="24" s="1"/>
  <c r="L155" i="25"/>
  <c r="O155" i="25" s="1"/>
  <c r="L149" i="25"/>
  <c r="O149" i="25" s="1"/>
  <c r="L144" i="25"/>
  <c r="O144" i="25" s="1"/>
  <c r="L138" i="25"/>
  <c r="O138" i="25" s="1"/>
  <c r="L136" i="38"/>
  <c r="O136" i="38" s="1"/>
  <c r="L125" i="38"/>
  <c r="O125" i="38" s="1"/>
  <c r="L58" i="35"/>
  <c r="O58" i="35" s="1"/>
  <c r="L18" i="35"/>
  <c r="O18" i="35" s="1"/>
  <c r="L165" i="12"/>
  <c r="O165" i="12" s="1"/>
  <c r="L117" i="12"/>
  <c r="O117" i="12" s="1"/>
  <c r="L75" i="12"/>
  <c r="O75" i="12" s="1"/>
  <c r="L40" i="12"/>
  <c r="O40" i="12" s="1"/>
  <c r="L154" i="11"/>
  <c r="O154" i="11" s="1"/>
  <c r="L143" i="11"/>
  <c r="O143" i="11" s="1"/>
  <c r="L137" i="11"/>
  <c r="O137" i="11" s="1"/>
  <c r="L131" i="11"/>
  <c r="O131" i="11" s="1"/>
  <c r="L108" i="11"/>
  <c r="O108" i="11" s="1"/>
  <c r="L102" i="11"/>
  <c r="O102" i="11" s="1"/>
  <c r="L96" i="11"/>
  <c r="O96" i="11" s="1"/>
  <c r="L156" i="22"/>
  <c r="O156" i="22" s="1"/>
  <c r="L150" i="22"/>
  <c r="O150" i="22" s="1"/>
  <c r="L144" i="22"/>
  <c r="O144" i="22" s="1"/>
  <c r="L138" i="22"/>
  <c r="O138" i="22" s="1"/>
  <c r="L133" i="22"/>
  <c r="O133" i="22" s="1"/>
  <c r="L127" i="22"/>
  <c r="O127" i="22" s="1"/>
  <c r="L122" i="22"/>
  <c r="O122" i="22" s="1"/>
  <c r="L116" i="22"/>
  <c r="O116" i="22" s="1"/>
  <c r="L110" i="22"/>
  <c r="O110" i="22" s="1"/>
  <c r="L104" i="22"/>
  <c r="O104" i="22" s="1"/>
  <c r="L98" i="22"/>
  <c r="O98" i="22" s="1"/>
  <c r="L56" i="22"/>
  <c r="O56" i="22" s="1"/>
  <c r="L50" i="22"/>
  <c r="O50" i="22" s="1"/>
  <c r="L39" i="22"/>
  <c r="O39" i="22" s="1"/>
  <c r="L28" i="22"/>
  <c r="O28" i="22" s="1"/>
  <c r="L22" i="22"/>
  <c r="O22" i="22" s="1"/>
  <c r="L16" i="22"/>
  <c r="O16" i="22" s="1"/>
  <c r="L11" i="22"/>
  <c r="O11" i="22" s="1"/>
  <c r="L5" i="22"/>
  <c r="O5" i="22" s="1"/>
  <c r="L159" i="17"/>
  <c r="O159" i="17" s="1"/>
  <c r="L153" i="17"/>
  <c r="O153" i="17" s="1"/>
  <c r="L147" i="17"/>
  <c r="O147" i="17" s="1"/>
  <c r="L141" i="17"/>
  <c r="O141" i="17" s="1"/>
  <c r="L135" i="17"/>
  <c r="O135" i="17" s="1"/>
  <c r="L130" i="17"/>
  <c r="O130" i="17" s="1"/>
  <c r="L124" i="17"/>
  <c r="O124" i="17" s="1"/>
  <c r="L118" i="17"/>
  <c r="O118" i="17" s="1"/>
  <c r="L59" i="17"/>
  <c r="O59" i="17" s="1"/>
  <c r="L53" i="17"/>
  <c r="O53" i="17" s="1"/>
  <c r="L47" i="17"/>
  <c r="O47" i="17" s="1"/>
  <c r="L30" i="17"/>
  <c r="O30" i="17" s="1"/>
  <c r="L24" i="17"/>
  <c r="O24" i="17" s="1"/>
  <c r="L18" i="17"/>
  <c r="O18" i="17" s="1"/>
  <c r="L13" i="17"/>
  <c r="O13" i="17" s="1"/>
  <c r="L150" i="23"/>
  <c r="O150" i="23" s="1"/>
  <c r="L133" i="23"/>
  <c r="O133" i="23" s="1"/>
  <c r="L122" i="23"/>
  <c r="O122" i="23" s="1"/>
  <c r="L117" i="23"/>
  <c r="O117" i="23" s="1"/>
  <c r="L106" i="23"/>
  <c r="O106" i="23" s="1"/>
  <c r="L78" i="23"/>
  <c r="O78" i="23" s="1"/>
  <c r="L57" i="23"/>
  <c r="O57" i="23" s="1"/>
  <c r="L41" i="23"/>
  <c r="O41" i="23" s="1"/>
  <c r="L24" i="23"/>
  <c r="O24" i="23" s="1"/>
  <c r="L18" i="23"/>
  <c r="O18" i="23" s="1"/>
  <c r="L155" i="24"/>
  <c r="O155" i="24" s="1"/>
  <c r="L149" i="24"/>
  <c r="O149" i="24" s="1"/>
  <c r="L132" i="24"/>
  <c r="O132" i="24" s="1"/>
  <c r="L126" i="24"/>
  <c r="O126" i="24" s="1"/>
  <c r="L115" i="24"/>
  <c r="O115" i="24" s="1"/>
  <c r="L109" i="24"/>
  <c r="O109" i="24" s="1"/>
  <c r="L103" i="24"/>
  <c r="O103" i="24" s="1"/>
  <c r="L98" i="24"/>
  <c r="O98" i="24" s="1"/>
  <c r="L73" i="24"/>
  <c r="O73" i="24" s="1"/>
  <c r="L59" i="24"/>
  <c r="O59" i="24" s="1"/>
  <c r="L25" i="24"/>
  <c r="O25" i="24" s="1"/>
  <c r="L19" i="24"/>
  <c r="O19" i="24" s="1"/>
  <c r="L13" i="24"/>
  <c r="O13" i="24" s="1"/>
  <c r="L125" i="12"/>
  <c r="O125" i="12" s="1"/>
  <c r="L5" i="12"/>
  <c r="O5" i="12" s="1"/>
  <c r="L119" i="11"/>
  <c r="O119" i="11" s="1"/>
  <c r="L43" i="11"/>
  <c r="O43" i="11" s="1"/>
  <c r="L61" i="22"/>
  <c r="O61" i="22" s="1"/>
  <c r="L127" i="23"/>
  <c r="O127" i="23" s="1"/>
  <c r="L62" i="23"/>
  <c r="O62" i="23" s="1"/>
  <c r="L160" i="24"/>
  <c r="O160" i="24" s="1"/>
  <c r="L139" i="24"/>
  <c r="O139" i="24" s="1"/>
  <c r="L122" i="24"/>
  <c r="O122" i="24" s="1"/>
  <c r="L116" i="24"/>
  <c r="O116" i="24" s="1"/>
  <c r="L100" i="24"/>
  <c r="O100" i="24" s="1"/>
  <c r="L79" i="24"/>
  <c r="O79" i="24" s="1"/>
  <c r="L72" i="24"/>
  <c r="O72" i="24" s="1"/>
  <c r="L63" i="24"/>
  <c r="O63" i="24" s="1"/>
  <c r="L32" i="24"/>
  <c r="O32" i="24" s="1"/>
  <c r="L4" i="24"/>
  <c r="O4" i="24" s="1"/>
  <c r="L163" i="25"/>
  <c r="O163" i="25" s="1"/>
  <c r="L157" i="25"/>
  <c r="O157" i="25" s="1"/>
  <c r="L145" i="25"/>
  <c r="O145" i="25" s="1"/>
  <c r="L121" i="25"/>
  <c r="O121" i="25" s="1"/>
  <c r="L110" i="25"/>
  <c r="O110" i="25" s="1"/>
  <c r="L99" i="25"/>
  <c r="O99" i="25" s="1"/>
  <c r="L93" i="25"/>
  <c r="O93" i="25" s="1"/>
  <c r="L60" i="25"/>
  <c r="O60" i="25" s="1"/>
  <c r="L49" i="25"/>
  <c r="O49" i="25" s="1"/>
  <c r="L20" i="25"/>
  <c r="O20" i="25" s="1"/>
  <c r="L9" i="25"/>
  <c r="O9" i="25" s="1"/>
  <c r="L3" i="25"/>
  <c r="O3" i="25" s="1"/>
  <c r="L145" i="32"/>
  <c r="O145" i="32" s="1"/>
  <c r="L134" i="32"/>
  <c r="O134" i="32" s="1"/>
  <c r="L129" i="32"/>
  <c r="O129" i="32" s="1"/>
  <c r="L118" i="32"/>
  <c r="O118" i="32" s="1"/>
  <c r="L112" i="32"/>
  <c r="O112" i="32" s="1"/>
  <c r="L102" i="32"/>
  <c r="O102" i="32" s="1"/>
  <c r="L96" i="32"/>
  <c r="O96" i="32" s="1"/>
  <c r="L84" i="32"/>
  <c r="O84" i="32" s="1"/>
  <c r="L58" i="32"/>
  <c r="O58" i="32" s="1"/>
  <c r="L47" i="32"/>
  <c r="O47" i="32" s="1"/>
  <c r="L36" i="32"/>
  <c r="O36" i="32" s="1"/>
  <c r="L30" i="32"/>
  <c r="O30" i="32" s="1"/>
  <c r="L24" i="32"/>
  <c r="O24" i="32" s="1"/>
  <c r="L19" i="32"/>
  <c r="O19" i="32" s="1"/>
  <c r="L13" i="32"/>
  <c r="O13" i="32" s="1"/>
  <c r="L102" i="12"/>
  <c r="O102" i="12" s="1"/>
  <c r="L95" i="17"/>
  <c r="O95" i="17" s="1"/>
  <c r="L72" i="17"/>
  <c r="O72" i="17" s="1"/>
  <c r="L155" i="23"/>
  <c r="O155" i="23" s="1"/>
  <c r="L28" i="23"/>
  <c r="O28" i="23" s="1"/>
  <c r="L10" i="23"/>
  <c r="O10" i="23" s="1"/>
  <c r="L166" i="24"/>
  <c r="O166" i="24" s="1"/>
  <c r="L145" i="24"/>
  <c r="O145" i="24" s="1"/>
  <c r="L106" i="24"/>
  <c r="O106" i="24" s="1"/>
  <c r="L50" i="24"/>
  <c r="O50" i="24" s="1"/>
  <c r="L38" i="24"/>
  <c r="O38" i="24" s="1"/>
  <c r="L24" i="24"/>
  <c r="O24" i="24" s="1"/>
  <c r="L17" i="24"/>
  <c r="O17" i="24" s="1"/>
  <c r="L10" i="24"/>
  <c r="O10" i="24" s="1"/>
  <c r="L150" i="25"/>
  <c r="O150" i="25" s="1"/>
  <c r="L132" i="25"/>
  <c r="O132" i="25" s="1"/>
  <c r="L126" i="25"/>
  <c r="O126" i="25" s="1"/>
  <c r="L115" i="25"/>
  <c r="O115" i="25" s="1"/>
  <c r="L104" i="25"/>
  <c r="O104" i="25" s="1"/>
  <c r="L81" i="25"/>
  <c r="O81" i="25" s="1"/>
  <c r="L74" i="25"/>
  <c r="O74" i="25" s="1"/>
  <c r="L54" i="25"/>
  <c r="O54" i="25" s="1"/>
  <c r="L43" i="25"/>
  <c r="O43" i="25" s="1"/>
  <c r="L37" i="25"/>
  <c r="O37" i="25" s="1"/>
  <c r="L31" i="25"/>
  <c r="O31" i="25" s="1"/>
  <c r="L25" i="25"/>
  <c r="O25" i="25" s="1"/>
  <c r="L14" i="25"/>
  <c r="O14" i="25" s="1"/>
  <c r="L162" i="32"/>
  <c r="O162" i="32" s="1"/>
  <c r="L156" i="32"/>
  <c r="O156" i="32" s="1"/>
  <c r="L150" i="32"/>
  <c r="O150" i="32" s="1"/>
  <c r="L139" i="32"/>
  <c r="O139" i="32" s="1"/>
  <c r="L123" i="32"/>
  <c r="O123" i="32" s="1"/>
  <c r="L107" i="32"/>
  <c r="O107" i="32" s="1"/>
  <c r="L77" i="32"/>
  <c r="O77" i="32" s="1"/>
  <c r="L71" i="32"/>
  <c r="O71" i="32" s="1"/>
  <c r="L62" i="32"/>
  <c r="O62" i="32" s="1"/>
  <c r="L52" i="32"/>
  <c r="O52" i="32" s="1"/>
  <c r="L41" i="32"/>
  <c r="O41" i="32" s="1"/>
  <c r="L34" i="12"/>
  <c r="O34" i="12" s="1"/>
  <c r="L59" i="11"/>
  <c r="O59" i="11" s="1"/>
  <c r="L31" i="11"/>
  <c r="O31" i="11" s="1"/>
  <c r="L41" i="17"/>
  <c r="O41" i="17" s="1"/>
  <c r="L71" i="23"/>
  <c r="O71" i="23" s="1"/>
  <c r="L61" i="23"/>
  <c r="O61" i="23" s="1"/>
  <c r="L35" i="23"/>
  <c r="O35" i="23" s="1"/>
  <c r="L159" i="24"/>
  <c r="O159" i="24" s="1"/>
  <c r="L151" i="24"/>
  <c r="O151" i="24" s="1"/>
  <c r="L99" i="24"/>
  <c r="O99" i="24" s="1"/>
  <c r="L85" i="24"/>
  <c r="O85" i="24" s="1"/>
  <c r="L78" i="24"/>
  <c r="O78" i="24" s="1"/>
  <c r="L71" i="24"/>
  <c r="O71" i="24" s="1"/>
  <c r="L62" i="24"/>
  <c r="O62" i="24" s="1"/>
  <c r="L56" i="24"/>
  <c r="O56" i="24" s="1"/>
  <c r="L44" i="24"/>
  <c r="O44" i="24" s="1"/>
  <c r="L3" i="24"/>
  <c r="O3" i="24" s="1"/>
  <c r="L162" i="25"/>
  <c r="O162" i="25" s="1"/>
  <c r="L156" i="25"/>
  <c r="O156" i="25" s="1"/>
  <c r="L137" i="25"/>
  <c r="O137" i="25" s="1"/>
  <c r="L120" i="25"/>
  <c r="O120" i="25" s="1"/>
  <c r="L109" i="25"/>
  <c r="O109" i="25" s="1"/>
  <c r="L98" i="25"/>
  <c r="O98" i="25" s="1"/>
  <c r="L59" i="25"/>
  <c r="O59" i="25" s="1"/>
  <c r="L48" i="25"/>
  <c r="O48" i="25" s="1"/>
  <c r="L19" i="25"/>
  <c r="O19" i="25" s="1"/>
  <c r="L8" i="25"/>
  <c r="O8" i="25" s="1"/>
  <c r="L2" i="25"/>
  <c r="L144" i="32"/>
  <c r="O144" i="32" s="1"/>
  <c r="L128" i="32"/>
  <c r="O128" i="32" s="1"/>
  <c r="L117" i="32"/>
  <c r="O117" i="32" s="1"/>
  <c r="L101" i="32"/>
  <c r="O101" i="32" s="1"/>
  <c r="L95" i="32"/>
  <c r="O95" i="32" s="1"/>
  <c r="L57" i="32"/>
  <c r="O57" i="32" s="1"/>
  <c r="L35" i="32"/>
  <c r="O35" i="32" s="1"/>
  <c r="L29" i="32"/>
  <c r="O29" i="32" s="1"/>
  <c r="L18" i="32"/>
  <c r="O18" i="32" s="1"/>
  <c r="L12" i="32"/>
  <c r="O12" i="32" s="1"/>
  <c r="L159" i="11"/>
  <c r="O159" i="11" s="1"/>
  <c r="L144" i="23"/>
  <c r="O144" i="23" s="1"/>
  <c r="L95" i="23"/>
  <c r="O95" i="23" s="1"/>
  <c r="L51" i="23"/>
  <c r="O51" i="23" s="1"/>
  <c r="L27" i="23"/>
  <c r="O27" i="23" s="1"/>
  <c r="L165" i="24"/>
  <c r="O165" i="24" s="1"/>
  <c r="L137" i="24"/>
  <c r="O137" i="24" s="1"/>
  <c r="L105" i="24"/>
  <c r="O105" i="24" s="1"/>
  <c r="L49" i="24"/>
  <c r="O49" i="24" s="1"/>
  <c r="L30" i="24"/>
  <c r="O30" i="24" s="1"/>
  <c r="L23" i="24"/>
  <c r="O23" i="24" s="1"/>
  <c r="L16" i="24"/>
  <c r="O16" i="24" s="1"/>
  <c r="L9" i="24"/>
  <c r="O9" i="24" s="1"/>
  <c r="L143" i="25"/>
  <c r="O143" i="25" s="1"/>
  <c r="L131" i="25"/>
  <c r="O131" i="25" s="1"/>
  <c r="L125" i="25"/>
  <c r="O125" i="25" s="1"/>
  <c r="L114" i="25"/>
  <c r="O114" i="25" s="1"/>
  <c r="L103" i="25"/>
  <c r="O103" i="25" s="1"/>
  <c r="L73" i="25"/>
  <c r="O73" i="25" s="1"/>
  <c r="L64" i="25"/>
  <c r="O64" i="25" s="1"/>
  <c r="L42" i="25"/>
  <c r="O42" i="25" s="1"/>
  <c r="L36" i="25"/>
  <c r="O36" i="25" s="1"/>
  <c r="L30" i="25"/>
  <c r="O30" i="25" s="1"/>
  <c r="L24" i="25"/>
  <c r="O24" i="25" s="1"/>
  <c r="L13" i="25"/>
  <c r="O13" i="25" s="1"/>
  <c r="L155" i="32"/>
  <c r="O155" i="32" s="1"/>
  <c r="L149" i="32"/>
  <c r="O149" i="32" s="1"/>
  <c r="L133" i="32"/>
  <c r="O133" i="32" s="1"/>
  <c r="L122" i="32"/>
  <c r="O122" i="32" s="1"/>
  <c r="L61" i="32"/>
  <c r="O61" i="32" s="1"/>
  <c r="L51" i="32"/>
  <c r="O51" i="32" s="1"/>
  <c r="L23" i="32"/>
  <c r="O23" i="32" s="1"/>
  <c r="L6" i="32"/>
  <c r="O6" i="32" s="1"/>
  <c r="L72" i="16"/>
  <c r="O72" i="16" s="1"/>
  <c r="L52" i="12"/>
  <c r="O52" i="12" s="1"/>
  <c r="L22" i="12"/>
  <c r="O22" i="12" s="1"/>
  <c r="L11" i="12"/>
  <c r="O11" i="12" s="1"/>
  <c r="L48" i="11"/>
  <c r="O48" i="11" s="1"/>
  <c r="L19" i="11"/>
  <c r="O19" i="11" s="1"/>
  <c r="L112" i="17"/>
  <c r="O112" i="17" s="1"/>
  <c r="L34" i="23"/>
  <c r="O34" i="23" s="1"/>
  <c r="L16" i="23"/>
  <c r="O16" i="23" s="1"/>
  <c r="L158" i="24"/>
  <c r="O158" i="24" s="1"/>
  <c r="L143" i="24"/>
  <c r="O143" i="24" s="1"/>
  <c r="L120" i="24"/>
  <c r="O120" i="24" s="1"/>
  <c r="L84" i="24"/>
  <c r="O84" i="24" s="1"/>
  <c r="L77" i="24"/>
  <c r="O77" i="24" s="1"/>
  <c r="L61" i="24"/>
  <c r="O61" i="24" s="1"/>
  <c r="L55" i="24"/>
  <c r="O55" i="24" s="1"/>
  <c r="L36" i="24"/>
  <c r="O36" i="24" s="1"/>
  <c r="L148" i="25"/>
  <c r="O148" i="25" s="1"/>
  <c r="L136" i="25"/>
  <c r="O136" i="25" s="1"/>
  <c r="L119" i="25"/>
  <c r="O119" i="25" s="1"/>
  <c r="L97" i="25"/>
  <c r="O97" i="25" s="1"/>
  <c r="L85" i="25"/>
  <c r="O85" i="25" s="1"/>
  <c r="L79" i="25"/>
  <c r="O79" i="25" s="1"/>
  <c r="L53" i="25"/>
  <c r="O53" i="25" s="1"/>
  <c r="L47" i="25"/>
  <c r="O47" i="25" s="1"/>
  <c r="L18" i="25"/>
  <c r="O18" i="25" s="1"/>
  <c r="L143" i="32"/>
  <c r="O143" i="32" s="1"/>
  <c r="L138" i="32"/>
  <c r="O138" i="32" s="1"/>
  <c r="L127" i="32"/>
  <c r="O127" i="32" s="1"/>
  <c r="L116" i="32"/>
  <c r="O116" i="32" s="1"/>
  <c r="L111" i="32"/>
  <c r="O111" i="32" s="1"/>
  <c r="L106" i="32"/>
  <c r="O106" i="32" s="1"/>
  <c r="L100" i="32"/>
  <c r="O100" i="32" s="1"/>
  <c r="L94" i="32"/>
  <c r="O94" i="32" s="1"/>
  <c r="L75" i="32"/>
  <c r="O75" i="32" s="1"/>
  <c r="L45" i="32"/>
  <c r="O45" i="32" s="1"/>
  <c r="L40" i="32"/>
  <c r="O40" i="32" s="1"/>
  <c r="L34" i="32"/>
  <c r="O34" i="32" s="1"/>
  <c r="L28" i="32"/>
  <c r="O28" i="32" s="1"/>
  <c r="L17" i="32"/>
  <c r="O17" i="32" s="1"/>
  <c r="L11" i="32"/>
  <c r="O11" i="32" s="1"/>
  <c r="L27" i="31"/>
  <c r="O27" i="31" s="1"/>
  <c r="L148" i="11"/>
  <c r="O148" i="11" s="1"/>
  <c r="L125" i="11"/>
  <c r="O125" i="11" s="1"/>
  <c r="L78" i="17"/>
  <c r="O78" i="17" s="1"/>
  <c r="L50" i="23"/>
  <c r="O50" i="23" s="1"/>
  <c r="L164" i="24"/>
  <c r="O164" i="24" s="1"/>
  <c r="L136" i="24"/>
  <c r="O136" i="24" s="1"/>
  <c r="L128" i="24"/>
  <c r="O128" i="24" s="1"/>
  <c r="L112" i="24"/>
  <c r="O112" i="24" s="1"/>
  <c r="L42" i="24"/>
  <c r="O42" i="24" s="1"/>
  <c r="L29" i="24"/>
  <c r="O29" i="24" s="1"/>
  <c r="L22" i="24"/>
  <c r="O22" i="24" s="1"/>
  <c r="L15" i="24"/>
  <c r="O15" i="24" s="1"/>
  <c r="L154" i="25"/>
  <c r="O154" i="25" s="1"/>
  <c r="L142" i="25"/>
  <c r="O142" i="25" s="1"/>
  <c r="L130" i="25"/>
  <c r="O130" i="25" s="1"/>
  <c r="L124" i="25"/>
  <c r="O124" i="25" s="1"/>
  <c r="L113" i="25"/>
  <c r="O113" i="25" s="1"/>
  <c r="L108" i="25"/>
  <c r="O108" i="25" s="1"/>
  <c r="L102" i="25"/>
  <c r="O102" i="25" s="1"/>
  <c r="L72" i="25"/>
  <c r="O72" i="25" s="1"/>
  <c r="L63" i="25"/>
  <c r="O63" i="25" s="1"/>
  <c r="L58" i="25"/>
  <c r="O58" i="25" s="1"/>
  <c r="L41" i="25"/>
  <c r="O41" i="25" s="1"/>
  <c r="L35" i="25"/>
  <c r="O35" i="25" s="1"/>
  <c r="L29" i="25"/>
  <c r="O29" i="25" s="1"/>
  <c r="L23" i="25"/>
  <c r="O23" i="25" s="1"/>
  <c r="L12" i="25"/>
  <c r="O12" i="25" s="1"/>
  <c r="L166" i="32"/>
  <c r="O166" i="32" s="1"/>
  <c r="L160" i="32"/>
  <c r="O160" i="32" s="1"/>
  <c r="L154" i="32"/>
  <c r="O154" i="32" s="1"/>
  <c r="L148" i="32"/>
  <c r="O148" i="32" s="1"/>
  <c r="L132" i="32"/>
  <c r="O132" i="32" s="1"/>
  <c r="L121" i="32"/>
  <c r="O121" i="32" s="1"/>
  <c r="L56" i="32"/>
  <c r="O56" i="32" s="1"/>
  <c r="L22" i="32"/>
  <c r="O22" i="32" s="1"/>
  <c r="L5" i="32"/>
  <c r="O5" i="32" s="1"/>
  <c r="L53" i="15"/>
  <c r="O53" i="15" s="1"/>
  <c r="L101" i="17"/>
  <c r="O101" i="17" s="1"/>
  <c r="L33" i="23"/>
  <c r="O33" i="23" s="1"/>
  <c r="L157" i="24"/>
  <c r="O157" i="24" s="1"/>
  <c r="L142" i="24"/>
  <c r="O142" i="24" s="1"/>
  <c r="L119" i="24"/>
  <c r="O119" i="24" s="1"/>
  <c r="L96" i="24"/>
  <c r="O96" i="24" s="1"/>
  <c r="L47" i="24"/>
  <c r="O47" i="24" s="1"/>
  <c r="L35" i="24"/>
  <c r="O35" i="24" s="1"/>
  <c r="L166" i="25"/>
  <c r="O166" i="25" s="1"/>
  <c r="L160" i="25"/>
  <c r="O160" i="25" s="1"/>
  <c r="L135" i="25"/>
  <c r="O135" i="25" s="1"/>
  <c r="L118" i="25"/>
  <c r="O118" i="25" s="1"/>
  <c r="L96" i="25"/>
  <c r="O96" i="25" s="1"/>
  <c r="L78" i="25"/>
  <c r="O78" i="25" s="1"/>
  <c r="L52" i="25"/>
  <c r="O52" i="25" s="1"/>
  <c r="L17" i="25"/>
  <c r="O17" i="25" s="1"/>
  <c r="L6" i="25"/>
  <c r="O6" i="25" s="1"/>
  <c r="L137" i="32"/>
  <c r="O137" i="32" s="1"/>
  <c r="L126" i="32"/>
  <c r="O126" i="32" s="1"/>
  <c r="L115" i="32"/>
  <c r="O115" i="32" s="1"/>
  <c r="L110" i="32"/>
  <c r="O110" i="32" s="1"/>
  <c r="L105" i="32"/>
  <c r="O105" i="32" s="1"/>
  <c r="L99" i="32"/>
  <c r="O99" i="32" s="1"/>
  <c r="L93" i="32"/>
  <c r="O93" i="32" s="1"/>
  <c r="L81" i="32"/>
  <c r="O81" i="32" s="1"/>
  <c r="L60" i="32"/>
  <c r="O60" i="32" s="1"/>
  <c r="L50" i="32"/>
  <c r="O50" i="32" s="1"/>
  <c r="L39" i="32"/>
  <c r="O39" i="32" s="1"/>
  <c r="L33" i="32"/>
  <c r="O33" i="32" s="1"/>
  <c r="L27" i="32"/>
  <c r="O27" i="32" s="1"/>
  <c r="L16" i="32"/>
  <c r="O16" i="32" s="1"/>
  <c r="L10" i="32"/>
  <c r="O10" i="32" s="1"/>
  <c r="L4" i="32"/>
  <c r="O4" i="32" s="1"/>
  <c r="L108" i="16"/>
  <c r="O108" i="16" s="1"/>
  <c r="L93" i="31"/>
  <c r="O93" i="31" s="1"/>
  <c r="L165" i="11"/>
  <c r="O165" i="11" s="1"/>
  <c r="L113" i="11"/>
  <c r="O113" i="11" s="1"/>
  <c r="L37" i="11"/>
  <c r="L49" i="23"/>
  <c r="O49" i="23" s="1"/>
  <c r="L148" i="24"/>
  <c r="O148" i="24" s="1"/>
  <c r="L135" i="24"/>
  <c r="O135" i="24" s="1"/>
  <c r="L111" i="24"/>
  <c r="O111" i="24" s="1"/>
  <c r="L75" i="24"/>
  <c r="O75" i="24" s="1"/>
  <c r="L53" i="24"/>
  <c r="O53" i="24" s="1"/>
  <c r="L41" i="24"/>
  <c r="O41" i="24" s="1"/>
  <c r="L28" i="24"/>
  <c r="O28" i="24" s="1"/>
  <c r="L21" i="24"/>
  <c r="O21" i="24" s="1"/>
  <c r="L153" i="25"/>
  <c r="O153" i="25" s="1"/>
  <c r="L147" i="25"/>
  <c r="O147" i="25" s="1"/>
  <c r="L141" i="25"/>
  <c r="O141" i="25" s="1"/>
  <c r="L129" i="25"/>
  <c r="O129" i="25" s="1"/>
  <c r="L123" i="25"/>
  <c r="O123" i="25" s="1"/>
  <c r="L112" i="25"/>
  <c r="O112" i="25" s="1"/>
  <c r="L107" i="25"/>
  <c r="O107" i="25" s="1"/>
  <c r="L101" i="25"/>
  <c r="O101" i="25" s="1"/>
  <c r="L84" i="25"/>
  <c r="O84" i="25" s="1"/>
  <c r="L71" i="25"/>
  <c r="O71" i="25" s="1"/>
  <c r="L62" i="25"/>
  <c r="O62" i="25" s="1"/>
  <c r="L57" i="25"/>
  <c r="O57" i="25" s="1"/>
  <c r="L40" i="25"/>
  <c r="O40" i="25" s="1"/>
  <c r="L34" i="25"/>
  <c r="O34" i="25" s="1"/>
  <c r="L28" i="25"/>
  <c r="O28" i="25" s="1"/>
  <c r="L11" i="25"/>
  <c r="O11" i="25" s="1"/>
  <c r="L165" i="32"/>
  <c r="O165" i="32" s="1"/>
  <c r="L159" i="32"/>
  <c r="O159" i="32" s="1"/>
  <c r="L153" i="32"/>
  <c r="O153" i="32" s="1"/>
  <c r="L147" i="32"/>
  <c r="O147" i="32" s="1"/>
  <c r="L142" i="32"/>
  <c r="O142" i="32" s="1"/>
  <c r="L120" i="32"/>
  <c r="O120" i="32" s="1"/>
  <c r="L74" i="32"/>
  <c r="O74" i="32" s="1"/>
  <c r="L55" i="32"/>
  <c r="O55" i="32" s="1"/>
  <c r="L44" i="32"/>
  <c r="O44" i="32" s="1"/>
  <c r="L21" i="32"/>
  <c r="O21" i="32" s="1"/>
  <c r="L84" i="17"/>
  <c r="O84" i="17" s="1"/>
  <c r="L162" i="24"/>
  <c r="O162" i="24" s="1"/>
  <c r="L156" i="24"/>
  <c r="O156" i="24" s="1"/>
  <c r="L141" i="24"/>
  <c r="O141" i="24" s="1"/>
  <c r="L118" i="24"/>
  <c r="O118" i="24" s="1"/>
  <c r="L102" i="24"/>
  <c r="O102" i="24" s="1"/>
  <c r="L95" i="24"/>
  <c r="O95" i="24" s="1"/>
  <c r="L34" i="24"/>
  <c r="O34" i="24" s="1"/>
  <c r="L6" i="24"/>
  <c r="O6" i="24" s="1"/>
  <c r="L165" i="25"/>
  <c r="O165" i="25" s="1"/>
  <c r="L159" i="25"/>
  <c r="O159" i="25" s="1"/>
  <c r="L134" i="25"/>
  <c r="O134" i="25" s="1"/>
  <c r="L117" i="25"/>
  <c r="O117" i="25" s="1"/>
  <c r="L95" i="25"/>
  <c r="O95" i="25" s="1"/>
  <c r="L77" i="25"/>
  <c r="O77" i="25" s="1"/>
  <c r="L51" i="25"/>
  <c r="O51" i="25" s="1"/>
  <c r="L45" i="25"/>
  <c r="O45" i="25" s="1"/>
  <c r="L22" i="25"/>
  <c r="O22" i="25" s="1"/>
  <c r="L16" i="25"/>
  <c r="O16" i="25" s="1"/>
  <c r="L5" i="25"/>
  <c r="O5" i="25" s="1"/>
  <c r="L136" i="32"/>
  <c r="O136" i="32" s="1"/>
  <c r="L131" i="32"/>
  <c r="O131" i="32" s="1"/>
  <c r="L114" i="32"/>
  <c r="O114" i="32" s="1"/>
  <c r="L104" i="32"/>
  <c r="O104" i="32" s="1"/>
  <c r="L98" i="32"/>
  <c r="O98" i="32" s="1"/>
  <c r="L49" i="32"/>
  <c r="O49" i="32" s="1"/>
  <c r="L38" i="32"/>
  <c r="O38" i="32" s="1"/>
  <c r="L32" i="32"/>
  <c r="O32" i="32" s="1"/>
  <c r="L26" i="32"/>
  <c r="O26" i="32" s="1"/>
  <c r="L15" i="32"/>
  <c r="O15" i="32" s="1"/>
  <c r="L9" i="32"/>
  <c r="O9" i="32" s="1"/>
  <c r="L3" i="32"/>
  <c r="O3" i="32" s="1"/>
  <c r="L50" i="25"/>
  <c r="O50" i="25" s="1"/>
  <c r="L4" i="25"/>
  <c r="O4" i="25" s="1"/>
  <c r="L119" i="32"/>
  <c r="O119" i="32" s="1"/>
  <c r="L149" i="35"/>
  <c r="O149" i="35" s="1"/>
  <c r="L28" i="12"/>
  <c r="O28" i="12" s="1"/>
  <c r="L53" i="11"/>
  <c r="O53" i="11" s="1"/>
  <c r="L25" i="11"/>
  <c r="O25" i="11" s="1"/>
  <c r="L164" i="17"/>
  <c r="O164" i="17" s="1"/>
  <c r="L35" i="17"/>
  <c r="O35" i="17" s="1"/>
  <c r="L100" i="23"/>
  <c r="O100" i="23" s="1"/>
  <c r="L12" i="23"/>
  <c r="O12" i="23" s="1"/>
  <c r="L147" i="24"/>
  <c r="O147" i="24" s="1"/>
  <c r="L134" i="24"/>
  <c r="O134" i="24" s="1"/>
  <c r="L58" i="24"/>
  <c r="O58" i="24" s="1"/>
  <c r="L52" i="24"/>
  <c r="O52" i="24" s="1"/>
  <c r="L40" i="24"/>
  <c r="O40" i="24" s="1"/>
  <c r="L27" i="24"/>
  <c r="O27" i="24" s="1"/>
  <c r="L12" i="24"/>
  <c r="O12" i="24" s="1"/>
  <c r="L152" i="25"/>
  <c r="O152" i="25" s="1"/>
  <c r="L140" i="25"/>
  <c r="O140" i="25" s="1"/>
  <c r="L128" i="25"/>
  <c r="O128" i="25" s="1"/>
  <c r="L106" i="25"/>
  <c r="O106" i="25" s="1"/>
  <c r="L100" i="25"/>
  <c r="O100" i="25" s="1"/>
  <c r="L61" i="25"/>
  <c r="O61" i="25" s="1"/>
  <c r="L56" i="25"/>
  <c r="O56" i="25" s="1"/>
  <c r="L39" i="25"/>
  <c r="O39" i="25" s="1"/>
  <c r="L33" i="25"/>
  <c r="O33" i="25" s="1"/>
  <c r="L27" i="25"/>
  <c r="O27" i="25" s="1"/>
  <c r="L10" i="25"/>
  <c r="O10" i="25" s="1"/>
  <c r="L164" i="32"/>
  <c r="O164" i="32" s="1"/>
  <c r="L158" i="32"/>
  <c r="O158" i="32" s="1"/>
  <c r="L152" i="32"/>
  <c r="O152" i="32" s="1"/>
  <c r="L141" i="32"/>
  <c r="O141" i="32" s="1"/>
  <c r="L125" i="32"/>
  <c r="O125" i="32" s="1"/>
  <c r="L109" i="32"/>
  <c r="O109" i="32" s="1"/>
  <c r="L85" i="32"/>
  <c r="O85" i="32" s="1"/>
  <c r="L79" i="32"/>
  <c r="O79" i="32" s="1"/>
  <c r="L73" i="32"/>
  <c r="O73" i="32" s="1"/>
  <c r="L64" i="32"/>
  <c r="O64" i="32" s="1"/>
  <c r="L59" i="32"/>
  <c r="O59" i="32" s="1"/>
  <c r="L54" i="32"/>
  <c r="O54" i="32" s="1"/>
  <c r="L43" i="32"/>
  <c r="O43" i="32" s="1"/>
  <c r="L146" i="32"/>
  <c r="O146" i="32" s="1"/>
  <c r="L135" i="32"/>
  <c r="O135" i="32" s="1"/>
  <c r="L130" i="32"/>
  <c r="O130" i="32" s="1"/>
  <c r="L103" i="32"/>
  <c r="O103" i="32" s="1"/>
  <c r="L31" i="32"/>
  <c r="O31" i="32" s="1"/>
  <c r="L14" i="32"/>
  <c r="O14" i="32" s="1"/>
  <c r="L72" i="32"/>
  <c r="O72" i="32" s="1"/>
  <c r="L122" i="15"/>
  <c r="O122" i="15" s="1"/>
  <c r="L111" i="15"/>
  <c r="O111" i="15" s="1"/>
  <c r="L72" i="11"/>
  <c r="O72" i="11" s="1"/>
  <c r="L138" i="23"/>
  <c r="O138" i="23" s="1"/>
  <c r="L84" i="23"/>
  <c r="O84" i="23" s="1"/>
  <c r="L140" i="24"/>
  <c r="O140" i="24" s="1"/>
  <c r="L117" i="24"/>
  <c r="O117" i="24" s="1"/>
  <c r="L101" i="24"/>
  <c r="O101" i="24" s="1"/>
  <c r="L94" i="24"/>
  <c r="O94" i="24" s="1"/>
  <c r="L64" i="24"/>
  <c r="O64" i="24" s="1"/>
  <c r="L33" i="24"/>
  <c r="O33" i="24" s="1"/>
  <c r="L5" i="24"/>
  <c r="O5" i="24" s="1"/>
  <c r="L164" i="25"/>
  <c r="O164" i="25" s="1"/>
  <c r="L158" i="25"/>
  <c r="O158" i="25" s="1"/>
  <c r="L146" i="25"/>
  <c r="O146" i="25" s="1"/>
  <c r="L122" i="25"/>
  <c r="O122" i="25" s="1"/>
  <c r="L111" i="25"/>
  <c r="O111" i="25" s="1"/>
  <c r="L94" i="25"/>
  <c r="O94" i="25" s="1"/>
  <c r="L21" i="25"/>
  <c r="O21" i="25" s="1"/>
  <c r="L15" i="25"/>
  <c r="O15" i="25" s="1"/>
  <c r="L113" i="32"/>
  <c r="O113" i="32" s="1"/>
  <c r="L97" i="32"/>
  <c r="O97" i="32" s="1"/>
  <c r="L48" i="32"/>
  <c r="O48" i="32" s="1"/>
  <c r="L37" i="32"/>
  <c r="O37" i="32" s="1"/>
  <c r="L25" i="32"/>
  <c r="O25" i="32" s="1"/>
  <c r="L20" i="32"/>
  <c r="O20" i="32" s="1"/>
  <c r="L8" i="32"/>
  <c r="O8" i="32" s="1"/>
  <c r="L2" i="32"/>
  <c r="L13" i="11"/>
  <c r="O13" i="11" s="1"/>
  <c r="L107" i="17"/>
  <c r="O107" i="17" s="1"/>
  <c r="L64" i="17"/>
  <c r="O64" i="17" s="1"/>
  <c r="L29" i="23"/>
  <c r="O29" i="23" s="1"/>
  <c r="L11" i="23"/>
  <c r="O11" i="23" s="1"/>
  <c r="L146" i="24"/>
  <c r="O146" i="24" s="1"/>
  <c r="L57" i="24"/>
  <c r="O57" i="24" s="1"/>
  <c r="L51" i="24"/>
  <c r="O51" i="24" s="1"/>
  <c r="L45" i="24"/>
  <c r="O45" i="24" s="1"/>
  <c r="L39" i="24"/>
  <c r="O39" i="24" s="1"/>
  <c r="L18" i="24"/>
  <c r="O18" i="24" s="1"/>
  <c r="L11" i="24"/>
  <c r="O11" i="24" s="1"/>
  <c r="L151" i="25"/>
  <c r="O151" i="25" s="1"/>
  <c r="L139" i="25"/>
  <c r="O139" i="25" s="1"/>
  <c r="L133" i="25"/>
  <c r="O133" i="25" s="1"/>
  <c r="L127" i="25"/>
  <c r="O127" i="25" s="1"/>
  <c r="L116" i="25"/>
  <c r="O116" i="25" s="1"/>
  <c r="L105" i="25"/>
  <c r="O105" i="25" s="1"/>
  <c r="L75" i="25"/>
  <c r="O75" i="25" s="1"/>
  <c r="L55" i="25"/>
  <c r="O55" i="25" s="1"/>
  <c r="L44" i="25"/>
  <c r="O44" i="25" s="1"/>
  <c r="L38" i="25"/>
  <c r="O38" i="25" s="1"/>
  <c r="L32" i="25"/>
  <c r="O32" i="25" s="1"/>
  <c r="L26" i="25"/>
  <c r="O26" i="25" s="1"/>
  <c r="L163" i="32"/>
  <c r="O163" i="32" s="1"/>
  <c r="L157" i="32"/>
  <c r="O157" i="32" s="1"/>
  <c r="L151" i="32"/>
  <c r="O151" i="32" s="1"/>
  <c r="L140" i="32"/>
  <c r="O140" i="32" s="1"/>
  <c r="L124" i="32"/>
  <c r="O124" i="32" s="1"/>
  <c r="L108" i="32"/>
  <c r="O108" i="32" s="1"/>
  <c r="L78" i="32"/>
  <c r="O78" i="32" s="1"/>
  <c r="L63" i="32"/>
  <c r="O63" i="32" s="1"/>
  <c r="L53" i="32"/>
  <c r="O53" i="32" s="1"/>
  <c r="L42" i="32"/>
  <c r="O42" i="32" s="1"/>
  <c r="L167" i="16" l="1"/>
  <c r="O2" i="16"/>
  <c r="L167" i="31"/>
  <c r="O2" i="31"/>
  <c r="L167" i="41"/>
  <c r="O2" i="41"/>
  <c r="L167" i="32"/>
  <c r="O2" i="32"/>
  <c r="L168" i="17"/>
  <c r="O9" i="17"/>
  <c r="L167" i="35"/>
  <c r="O2" i="35"/>
  <c r="L168" i="40"/>
  <c r="O35" i="40"/>
  <c r="O168" i="40" s="1"/>
  <c r="L167" i="25"/>
  <c r="O2" i="25"/>
  <c r="L167" i="24"/>
  <c r="O2" i="24"/>
  <c r="L168" i="38"/>
  <c r="O93" i="38"/>
  <c r="O168" i="38" s="1"/>
  <c r="L167" i="17"/>
  <c r="O2" i="17"/>
  <c r="O168" i="17"/>
  <c r="L168" i="23"/>
  <c r="O110" i="23"/>
  <c r="O168" i="23" s="1"/>
  <c r="L168" i="22"/>
  <c r="O15" i="22"/>
  <c r="O168" i="22" s="1"/>
  <c r="L168" i="31"/>
  <c r="O75" i="31"/>
  <c r="O168" i="31" s="1"/>
  <c r="L167" i="23"/>
  <c r="O2" i="23"/>
  <c r="L167" i="15"/>
  <c r="O2" i="15"/>
  <c r="L168" i="41"/>
  <c r="O12" i="41"/>
  <c r="O168" i="41" s="1"/>
  <c r="L167" i="11"/>
  <c r="O2" i="11"/>
  <c r="L167" i="22"/>
  <c r="O2" i="22"/>
  <c r="L168" i="12"/>
  <c r="O32" i="12"/>
  <c r="O168" i="12" s="1"/>
  <c r="L167" i="39"/>
  <c r="O2" i="39"/>
  <c r="L167" i="40"/>
  <c r="O2" i="40"/>
  <c r="L167" i="38"/>
  <c r="O2" i="38"/>
  <c r="L167" i="12"/>
  <c r="O2" i="12"/>
  <c r="L167" i="37"/>
  <c r="O2" i="37"/>
  <c r="L168" i="11"/>
  <c r="O37" i="11"/>
  <c r="O168" i="11" s="1"/>
  <c r="L167" i="36"/>
  <c r="O2" i="36"/>
  <c r="G116" i="3"/>
  <c r="J139" i="10" l="1"/>
  <c r="S34" i="14"/>
  <c r="S35" i="14" s="1"/>
  <c r="S36" i="14" s="1"/>
  <c r="K70" i="30"/>
  <c r="J70" i="30"/>
  <c r="M70" i="30" s="1"/>
  <c r="H9" i="30"/>
  <c r="J9" i="30" s="1"/>
  <c r="H7" i="30"/>
  <c r="J7" i="30" s="1"/>
  <c r="H6" i="30"/>
  <c r="J6" i="30" s="1"/>
  <c r="H2" i="30"/>
  <c r="J2" i="30" s="1"/>
  <c r="H8" i="30"/>
  <c r="J8" i="30" s="1"/>
  <c r="K146" i="30"/>
  <c r="J146" i="30"/>
  <c r="L146" i="30" s="1"/>
  <c r="K145" i="30"/>
  <c r="J145" i="30"/>
  <c r="K144" i="30"/>
  <c r="J144" i="30"/>
  <c r="M144" i="30" s="1"/>
  <c r="K34" i="30"/>
  <c r="J34" i="30"/>
  <c r="M34" i="30" s="1"/>
  <c r="K37" i="30"/>
  <c r="J37" i="30"/>
  <c r="M37" i="30" s="1"/>
  <c r="K141" i="30"/>
  <c r="J141" i="30"/>
  <c r="M141" i="30" s="1"/>
  <c r="K31" i="30"/>
  <c r="J31" i="30"/>
  <c r="L31" i="30" s="1"/>
  <c r="H65" i="30"/>
  <c r="J65" i="30" s="1"/>
  <c r="M65" i="30" s="1"/>
  <c r="N65" i="30" s="1"/>
  <c r="D65" i="30"/>
  <c r="J59" i="30"/>
  <c r="L59" i="30" s="1"/>
  <c r="J54" i="30"/>
  <c r="K136" i="30"/>
  <c r="J136" i="30"/>
  <c r="M136" i="30" s="1"/>
  <c r="K121" i="30"/>
  <c r="J121" i="30"/>
  <c r="M121" i="30" s="1"/>
  <c r="K134" i="30"/>
  <c r="J134" i="30"/>
  <c r="M134" i="30" s="1"/>
  <c r="K133" i="30"/>
  <c r="H133" i="30"/>
  <c r="J133" i="30" s="1"/>
  <c r="K39" i="30"/>
  <c r="J39" i="30"/>
  <c r="M39" i="30" s="1"/>
  <c r="K131" i="30"/>
  <c r="J131" i="30"/>
  <c r="K130" i="30"/>
  <c r="J130" i="30"/>
  <c r="L130" i="30" s="1"/>
  <c r="K132" i="30"/>
  <c r="H132" i="30"/>
  <c r="J132" i="30" s="1"/>
  <c r="K135" i="30"/>
  <c r="J135" i="30"/>
  <c r="M135" i="30" s="1"/>
  <c r="H142" i="30"/>
  <c r="J142" i="30" s="1"/>
  <c r="K126" i="30"/>
  <c r="J126" i="30"/>
  <c r="K114" i="30"/>
  <c r="J114" i="30"/>
  <c r="L114" i="30" s="1"/>
  <c r="K124" i="30"/>
  <c r="I124" i="30"/>
  <c r="J124" i="30" s="1"/>
  <c r="K123" i="30"/>
  <c r="I123" i="30"/>
  <c r="J123" i="30" s="1"/>
  <c r="K122" i="30"/>
  <c r="I122" i="30"/>
  <c r="J122" i="30" s="1"/>
  <c r="M122" i="30" s="1"/>
  <c r="K43" i="30"/>
  <c r="I43" i="30"/>
  <c r="J43" i="30" s="1"/>
  <c r="M43" i="30" s="1"/>
  <c r="K120" i="30"/>
  <c r="J120" i="30"/>
  <c r="K33" i="30"/>
  <c r="J33" i="30"/>
  <c r="M33" i="30" s="1"/>
  <c r="K118" i="30"/>
  <c r="J118" i="30"/>
  <c r="M118" i="30" s="1"/>
  <c r="K117" i="30"/>
  <c r="J117" i="30"/>
  <c r="M117" i="30" s="1"/>
  <c r="K137" i="30"/>
  <c r="J137" i="30"/>
  <c r="M137" i="30" s="1"/>
  <c r="H13" i="30"/>
  <c r="J13" i="30" s="1"/>
  <c r="K22" i="30"/>
  <c r="J22" i="30"/>
  <c r="M22" i="30" s="1"/>
  <c r="K113" i="30"/>
  <c r="J113" i="30"/>
  <c r="M113" i="30" s="1"/>
  <c r="K35" i="30"/>
  <c r="J35" i="30"/>
  <c r="M35" i="30" s="1"/>
  <c r="K111" i="30"/>
  <c r="J111" i="30"/>
  <c r="M111" i="30" s="1"/>
  <c r="K32" i="30"/>
  <c r="J32" i="30"/>
  <c r="M32" i="30" s="1"/>
  <c r="K91" i="30"/>
  <c r="J91" i="30"/>
  <c r="K97" i="30"/>
  <c r="J97" i="30"/>
  <c r="L97" i="30" s="1"/>
  <c r="K95" i="30"/>
  <c r="J95" i="30"/>
  <c r="L95" i="30" s="1"/>
  <c r="K96" i="30"/>
  <c r="H96" i="30"/>
  <c r="J96" i="30" s="1"/>
  <c r="H10" i="30"/>
  <c r="J10" i="30" s="1"/>
  <c r="L10" i="30" s="1"/>
  <c r="K100" i="30"/>
  <c r="J100" i="30"/>
  <c r="J103" i="30"/>
  <c r="M103" i="30" s="1"/>
  <c r="J102" i="30"/>
  <c r="M102" i="30" s="1"/>
  <c r="J101" i="30"/>
  <c r="M101" i="30" s="1"/>
  <c r="K99" i="30"/>
  <c r="J99" i="30"/>
  <c r="M99" i="30" s="1"/>
  <c r="K98" i="30"/>
  <c r="J98" i="30"/>
  <c r="K87" i="30"/>
  <c r="J87" i="30"/>
  <c r="K139" i="30"/>
  <c r="J139" i="30"/>
  <c r="M139" i="30" s="1"/>
  <c r="K85" i="30"/>
  <c r="J85" i="30"/>
  <c r="J36" i="30"/>
  <c r="L36" i="30" s="1"/>
  <c r="K94" i="30"/>
  <c r="J94" i="30"/>
  <c r="M94" i="30" s="1"/>
  <c r="K93" i="30"/>
  <c r="J93" i="30"/>
  <c r="M93" i="30" s="1"/>
  <c r="K83" i="30"/>
  <c r="J83" i="30"/>
  <c r="M83" i="30" s="1"/>
  <c r="K112" i="30"/>
  <c r="J112" i="30"/>
  <c r="M112" i="30" s="1"/>
  <c r="K82" i="30"/>
  <c r="J82" i="30"/>
  <c r="K12" i="30"/>
  <c r="J12" i="30"/>
  <c r="M12" i="30" s="1"/>
  <c r="K106" i="30"/>
  <c r="J106" i="30"/>
  <c r="K89" i="30"/>
  <c r="J89" i="30"/>
  <c r="L89" i="30" s="1"/>
  <c r="K86" i="30"/>
  <c r="J86" i="30"/>
  <c r="M86" i="30" s="1"/>
  <c r="K119" i="30"/>
  <c r="J119" i="30"/>
  <c r="M119" i="30" s="1"/>
  <c r="K84" i="30"/>
  <c r="J84" i="30"/>
  <c r="M84" i="30" s="1"/>
  <c r="K90" i="30"/>
  <c r="J90" i="30"/>
  <c r="M90" i="30" s="1"/>
  <c r="K81" i="30"/>
  <c r="J81" i="30"/>
  <c r="K148" i="30"/>
  <c r="J148" i="30"/>
  <c r="K92" i="30"/>
  <c r="J92" i="30"/>
  <c r="H104" i="30"/>
  <c r="J104" i="30" s="1"/>
  <c r="M104" i="30" s="1"/>
  <c r="K88" i="30"/>
  <c r="J88" i="30"/>
  <c r="K105" i="30"/>
  <c r="J105" i="30"/>
  <c r="L105" i="30" s="1"/>
  <c r="H80" i="30"/>
  <c r="J80" i="30" s="1"/>
  <c r="K78" i="30"/>
  <c r="J78" i="30"/>
  <c r="K74" i="30"/>
  <c r="J74" i="30"/>
  <c r="M74" i="30" s="1"/>
  <c r="K138" i="30"/>
  <c r="J138" i="30"/>
  <c r="L138" i="30" s="1"/>
  <c r="K72" i="30"/>
  <c r="J72" i="30"/>
  <c r="L72" i="30" s="1"/>
  <c r="K109" i="30"/>
  <c r="J109" i="30"/>
  <c r="M109" i="30" s="1"/>
  <c r="K24" i="30"/>
  <c r="J24" i="30"/>
  <c r="M24" i="30" s="1"/>
  <c r="K76" i="30"/>
  <c r="J76" i="30"/>
  <c r="M76" i="30" s="1"/>
  <c r="K79" i="30"/>
  <c r="J79" i="30"/>
  <c r="M79" i="30" s="1"/>
  <c r="K67" i="30"/>
  <c r="J67" i="30"/>
  <c r="K66" i="30"/>
  <c r="J66" i="30"/>
  <c r="M66" i="30" s="1"/>
  <c r="K75" i="30"/>
  <c r="J75" i="30"/>
  <c r="K64" i="30"/>
  <c r="J64" i="30"/>
  <c r="L64" i="30" s="1"/>
  <c r="K63" i="30"/>
  <c r="J63" i="30"/>
  <c r="M63" i="30" s="1"/>
  <c r="K62" i="30"/>
  <c r="J62" i="30"/>
  <c r="M62" i="30" s="1"/>
  <c r="K73" i="30"/>
  <c r="J73" i="30"/>
  <c r="M73" i="30" s="1"/>
  <c r="K71" i="30"/>
  <c r="J71" i="30"/>
  <c r="M71" i="30" s="1"/>
  <c r="K152" i="30"/>
  <c r="J152" i="30"/>
  <c r="K58" i="30"/>
  <c r="J58" i="30"/>
  <c r="L58" i="30" s="1"/>
  <c r="K127" i="30"/>
  <c r="J127" i="30"/>
  <c r="L127" i="30" s="1"/>
  <c r="K56" i="30"/>
  <c r="J56" i="30"/>
  <c r="M56" i="30" s="1"/>
  <c r="K77" i="30"/>
  <c r="J77" i="30"/>
  <c r="M77" i="30" s="1"/>
  <c r="K38" i="30"/>
  <c r="J38" i="30"/>
  <c r="M38" i="30" s="1"/>
  <c r="K69" i="30"/>
  <c r="J69" i="30"/>
  <c r="K52" i="30"/>
  <c r="J52" i="30"/>
  <c r="M52" i="30" s="1"/>
  <c r="K51" i="30"/>
  <c r="J51" i="30"/>
  <c r="K50" i="30"/>
  <c r="J50" i="30"/>
  <c r="L50" i="30" s="1"/>
  <c r="K129" i="30"/>
  <c r="J129" i="30"/>
  <c r="K68" i="30"/>
  <c r="J68" i="30"/>
  <c r="M68" i="30" s="1"/>
  <c r="K125" i="30"/>
  <c r="J125" i="30"/>
  <c r="M125" i="30" s="1"/>
  <c r="K40" i="30"/>
  <c r="J40" i="30"/>
  <c r="M40" i="30" s="1"/>
  <c r="K45" i="30"/>
  <c r="J45" i="30"/>
  <c r="M45" i="30" s="1"/>
  <c r="K47" i="30"/>
  <c r="J47" i="30"/>
  <c r="M47" i="30" s="1"/>
  <c r="K107" i="30"/>
  <c r="J107" i="30"/>
  <c r="K147" i="30"/>
  <c r="J147" i="30"/>
  <c r="L147" i="30" s="1"/>
  <c r="K143" i="30"/>
  <c r="J143" i="30"/>
  <c r="K46" i="30"/>
  <c r="J46" i="30"/>
  <c r="M46" i="30" s="1"/>
  <c r="K44" i="30"/>
  <c r="J44" i="30"/>
  <c r="M44" i="30" s="1"/>
  <c r="K57" i="30"/>
  <c r="J57" i="30"/>
  <c r="M57" i="30" s="1"/>
  <c r="K110" i="30"/>
  <c r="J110" i="30"/>
  <c r="M110" i="30" s="1"/>
  <c r="K53" i="30"/>
  <c r="J53" i="30"/>
  <c r="M53" i="30" s="1"/>
  <c r="K49" i="30"/>
  <c r="J49" i="30"/>
  <c r="K61" i="30"/>
  <c r="J61" i="30"/>
  <c r="L61" i="30" s="1"/>
  <c r="K108" i="30"/>
  <c r="J108" i="30"/>
  <c r="K48" i="30"/>
  <c r="J48" i="30"/>
  <c r="M48" i="30" s="1"/>
  <c r="K128" i="30"/>
  <c r="J128" i="30"/>
  <c r="M128" i="30" s="1"/>
  <c r="K30" i="30"/>
  <c r="J30" i="30"/>
  <c r="K29" i="30"/>
  <c r="J29" i="30"/>
  <c r="M29" i="30" s="1"/>
  <c r="K115" i="30"/>
  <c r="J115" i="30"/>
  <c r="M115" i="30" s="1"/>
  <c r="K55" i="30"/>
  <c r="J55" i="30"/>
  <c r="K60" i="30"/>
  <c r="J60" i="30"/>
  <c r="L60" i="30" s="1"/>
  <c r="K25" i="30"/>
  <c r="J25" i="30"/>
  <c r="L25" i="30" s="1"/>
  <c r="K27" i="30"/>
  <c r="J27" i="30"/>
  <c r="M27" i="30" s="1"/>
  <c r="K23" i="30"/>
  <c r="J23" i="30"/>
  <c r="M23" i="30" s="1"/>
  <c r="K26" i="30"/>
  <c r="J26" i="30"/>
  <c r="K21" i="30"/>
  <c r="J21" i="30"/>
  <c r="M21" i="30" s="1"/>
  <c r="K20" i="30"/>
  <c r="J20" i="30"/>
  <c r="L20" i="30" s="1"/>
  <c r="K19" i="30"/>
  <c r="J19" i="30"/>
  <c r="K42" i="30"/>
  <c r="J42" i="30"/>
  <c r="L42" i="30" s="1"/>
  <c r="K150" i="30"/>
  <c r="J150" i="30"/>
  <c r="K16" i="30"/>
  <c r="J16" i="30"/>
  <c r="M16" i="30" s="1"/>
  <c r="K15" i="30"/>
  <c r="J15" i="30"/>
  <c r="M15" i="30" s="1"/>
  <c r="K14" i="30"/>
  <c r="J14" i="30"/>
  <c r="K151" i="30"/>
  <c r="J151" i="30"/>
  <c r="M151" i="30" s="1"/>
  <c r="K116" i="30"/>
  <c r="J116" i="30"/>
  <c r="M116" i="30" s="1"/>
  <c r="K11" i="30"/>
  <c r="J11" i="30"/>
  <c r="K28" i="30"/>
  <c r="J28" i="30"/>
  <c r="L28" i="30" s="1"/>
  <c r="K18" i="30"/>
  <c r="J18" i="30"/>
  <c r="L18" i="30" s="1"/>
  <c r="K149" i="30"/>
  <c r="J149" i="30"/>
  <c r="M149" i="30" s="1"/>
  <c r="K17" i="30"/>
  <c r="J17" i="30"/>
  <c r="M17" i="30" s="1"/>
  <c r="K140" i="30"/>
  <c r="J140" i="30"/>
  <c r="K5" i="30"/>
  <c r="J5" i="30"/>
  <c r="M5" i="30" s="1"/>
  <c r="K4" i="30"/>
  <c r="J4" i="30"/>
  <c r="M4" i="30" s="1"/>
  <c r="K3" i="30"/>
  <c r="J3" i="30"/>
  <c r="K41" i="30"/>
  <c r="J41" i="30"/>
  <c r="L41" i="30" s="1"/>
  <c r="M69" i="30" l="1"/>
  <c r="L69" i="30"/>
  <c r="L109" i="30"/>
  <c r="N109" i="30" s="1"/>
  <c r="L118" i="30"/>
  <c r="N118" i="30" s="1"/>
  <c r="L43" i="30"/>
  <c r="N43" i="30" s="1"/>
  <c r="M31" i="30"/>
  <c r="N31" i="30" s="1"/>
  <c r="L12" i="30"/>
  <c r="N12" i="30" s="1"/>
  <c r="L77" i="30"/>
  <c r="N77" i="30" s="1"/>
  <c r="L110" i="30"/>
  <c r="N110" i="30" s="1"/>
  <c r="M147" i="30"/>
  <c r="N147" i="30" s="1"/>
  <c r="M97" i="30"/>
  <c r="N97" i="30" s="1"/>
  <c r="M59" i="30"/>
  <c r="L76" i="30"/>
  <c r="N76" i="30" s="1"/>
  <c r="L99" i="30"/>
  <c r="N99" i="30" s="1"/>
  <c r="M61" i="30"/>
  <c r="N61" i="30" s="1"/>
  <c r="L139" i="30"/>
  <c r="N139" i="30" s="1"/>
  <c r="L128" i="30"/>
  <c r="N128" i="30" s="1"/>
  <c r="L151" i="30"/>
  <c r="N151" i="30" s="1"/>
  <c r="M28" i="30"/>
  <c r="N28" i="30" s="1"/>
  <c r="L44" i="30"/>
  <c r="N44" i="30" s="1"/>
  <c r="L111" i="30"/>
  <c r="N111" i="30" s="1"/>
  <c r="L34" i="30"/>
  <c r="N34" i="30" s="1"/>
  <c r="M36" i="30"/>
  <c r="M10" i="30"/>
  <c r="N10" i="30" s="1"/>
  <c r="L83" i="30"/>
  <c r="N83" i="30" s="1"/>
  <c r="L125" i="30"/>
  <c r="N125" i="30" s="1"/>
  <c r="M105" i="30"/>
  <c r="N105" i="30" s="1"/>
  <c r="L121" i="30"/>
  <c r="N121" i="30" s="1"/>
  <c r="M41" i="30"/>
  <c r="N41" i="30" s="1"/>
  <c r="L5" i="30"/>
  <c r="N5" i="30" s="1"/>
  <c r="M60" i="30"/>
  <c r="N60" i="30" s="1"/>
  <c r="L29" i="30"/>
  <c r="N29" i="30" s="1"/>
  <c r="L148" i="30"/>
  <c r="M89" i="30"/>
  <c r="N89" i="30" s="1"/>
  <c r="L98" i="30"/>
  <c r="L137" i="30"/>
  <c r="N137" i="30" s="1"/>
  <c r="L23" i="30"/>
  <c r="N23" i="30" s="1"/>
  <c r="L73" i="30"/>
  <c r="N73" i="30" s="1"/>
  <c r="M148" i="30"/>
  <c r="L84" i="30"/>
  <c r="N84" i="30" s="1"/>
  <c r="M98" i="30"/>
  <c r="L32" i="30"/>
  <c r="N32" i="30" s="1"/>
  <c r="L94" i="30"/>
  <c r="N94" i="30" s="1"/>
  <c r="M146" i="30"/>
  <c r="N146" i="30" s="1"/>
  <c r="L141" i="30"/>
  <c r="N141" i="30" s="1"/>
  <c r="L39" i="30"/>
  <c r="N39" i="30" s="1"/>
  <c r="M130" i="30"/>
  <c r="N130" i="30" s="1"/>
  <c r="M114" i="30"/>
  <c r="N114" i="30" s="1"/>
  <c r="L122" i="30"/>
  <c r="N122" i="30" s="1"/>
  <c r="L113" i="30"/>
  <c r="N113" i="30" s="1"/>
  <c r="L102" i="30"/>
  <c r="L86" i="30"/>
  <c r="N86" i="30" s="1"/>
  <c r="L74" i="30"/>
  <c r="N74" i="30" s="1"/>
  <c r="M72" i="30"/>
  <c r="N72" i="30" s="1"/>
  <c r="L66" i="30"/>
  <c r="N66" i="30" s="1"/>
  <c r="M64" i="30"/>
  <c r="N64" i="30" s="1"/>
  <c r="L63" i="30"/>
  <c r="N63" i="30" s="1"/>
  <c r="M58" i="30"/>
  <c r="N58" i="30" s="1"/>
  <c r="L56" i="30"/>
  <c r="N56" i="30" s="1"/>
  <c r="M50" i="30"/>
  <c r="N50" i="30" s="1"/>
  <c r="L45" i="30"/>
  <c r="N45" i="30" s="1"/>
  <c r="L21" i="30"/>
  <c r="N21" i="30" s="1"/>
  <c r="M20" i="30"/>
  <c r="N20" i="30" s="1"/>
  <c r="M42" i="30"/>
  <c r="N42" i="30" s="1"/>
  <c r="L15" i="30"/>
  <c r="N15" i="30" s="1"/>
  <c r="L17" i="30"/>
  <c r="N17" i="30" s="1"/>
  <c r="M133" i="30"/>
  <c r="N133" i="30" s="1"/>
  <c r="M6" i="30"/>
  <c r="L6" i="30"/>
  <c r="M9" i="30"/>
  <c r="L9" i="30"/>
  <c r="M96" i="30"/>
  <c r="L96" i="30"/>
  <c r="M132" i="30"/>
  <c r="N132" i="30" s="1"/>
  <c r="M13" i="30"/>
  <c r="N13" i="30" s="1"/>
  <c r="M8" i="30"/>
  <c r="L8" i="30"/>
  <c r="L4" i="30"/>
  <c r="N4" i="30" s="1"/>
  <c r="L116" i="30"/>
  <c r="N116" i="30" s="1"/>
  <c r="L115" i="30"/>
  <c r="N115" i="30" s="1"/>
  <c r="L53" i="30"/>
  <c r="N53" i="30" s="1"/>
  <c r="L47" i="30"/>
  <c r="N47" i="30" s="1"/>
  <c r="L52" i="30"/>
  <c r="N52" i="30" s="1"/>
  <c r="L71" i="30"/>
  <c r="N71" i="30" s="1"/>
  <c r="L79" i="30"/>
  <c r="N79" i="30" s="1"/>
  <c r="M80" i="30"/>
  <c r="N80" i="30" s="1"/>
  <c r="L90" i="30"/>
  <c r="N90" i="30" s="1"/>
  <c r="L112" i="30"/>
  <c r="N112" i="30" s="1"/>
  <c r="M142" i="30"/>
  <c r="N142" i="30" s="1"/>
  <c r="L2" i="30"/>
  <c r="L150" i="30"/>
  <c r="L129" i="30"/>
  <c r="L88" i="30"/>
  <c r="L92" i="30"/>
  <c r="L106" i="30"/>
  <c r="L124" i="30"/>
  <c r="L54" i="30"/>
  <c r="L145" i="30"/>
  <c r="M2" i="30"/>
  <c r="L140" i="30"/>
  <c r="M18" i="30"/>
  <c r="N18" i="30" s="1"/>
  <c r="L14" i="30"/>
  <c r="M150" i="30"/>
  <c r="L26" i="30"/>
  <c r="M25" i="30"/>
  <c r="N25" i="30" s="1"/>
  <c r="L30" i="30"/>
  <c r="M108" i="30"/>
  <c r="L57" i="30"/>
  <c r="N57" i="30" s="1"/>
  <c r="M143" i="30"/>
  <c r="L40" i="30"/>
  <c r="N40" i="30" s="1"/>
  <c r="M129" i="30"/>
  <c r="L38" i="30"/>
  <c r="N38" i="30" s="1"/>
  <c r="M127" i="30"/>
  <c r="N127" i="30" s="1"/>
  <c r="L62" i="30"/>
  <c r="N62" i="30" s="1"/>
  <c r="M75" i="30"/>
  <c r="L24" i="30"/>
  <c r="N24" i="30" s="1"/>
  <c r="M138" i="30"/>
  <c r="N138" i="30" s="1"/>
  <c r="M88" i="30"/>
  <c r="M92" i="30"/>
  <c r="L119" i="30"/>
  <c r="N119" i="30" s="1"/>
  <c r="M106" i="30"/>
  <c r="L93" i="30"/>
  <c r="N93" i="30" s="1"/>
  <c r="M85" i="30"/>
  <c r="L101" i="30"/>
  <c r="M100" i="30"/>
  <c r="M95" i="30"/>
  <c r="N95" i="30" s="1"/>
  <c r="L35" i="30"/>
  <c r="N35" i="30" s="1"/>
  <c r="L117" i="30"/>
  <c r="N117" i="30" s="1"/>
  <c r="M120" i="30"/>
  <c r="M124" i="30"/>
  <c r="L134" i="30"/>
  <c r="N134" i="30" s="1"/>
  <c r="M54" i="30"/>
  <c r="L37" i="30"/>
  <c r="N37" i="30" s="1"/>
  <c r="M145" i="30"/>
  <c r="L7" i="30"/>
  <c r="L108" i="30"/>
  <c r="L143" i="30"/>
  <c r="L75" i="30"/>
  <c r="L85" i="30"/>
  <c r="L100" i="30"/>
  <c r="L120" i="30"/>
  <c r="L3" i="30"/>
  <c r="M140" i="30"/>
  <c r="L11" i="30"/>
  <c r="M14" i="30"/>
  <c r="L19" i="30"/>
  <c r="M26" i="30"/>
  <c r="L55" i="30"/>
  <c r="M30" i="30"/>
  <c r="L49" i="30"/>
  <c r="L107" i="30"/>
  <c r="L51" i="30"/>
  <c r="L152" i="30"/>
  <c r="L67" i="30"/>
  <c r="L78" i="30"/>
  <c r="L81" i="30"/>
  <c r="L82" i="30"/>
  <c r="L87" i="30"/>
  <c r="L91" i="30"/>
  <c r="L123" i="30"/>
  <c r="L126" i="30"/>
  <c r="L131" i="30"/>
  <c r="M7" i="30"/>
  <c r="M3" i="30"/>
  <c r="L149" i="30"/>
  <c r="N149" i="30" s="1"/>
  <c r="M11" i="30"/>
  <c r="L16" i="30"/>
  <c r="N16" i="30" s="1"/>
  <c r="M19" i="30"/>
  <c r="L27" i="30"/>
  <c r="N27" i="30" s="1"/>
  <c r="M55" i="30"/>
  <c r="L48" i="30"/>
  <c r="N48" i="30" s="1"/>
  <c r="M49" i="30"/>
  <c r="L46" i="30"/>
  <c r="N46" i="30" s="1"/>
  <c r="M107" i="30"/>
  <c r="L68" i="30"/>
  <c r="N68" i="30" s="1"/>
  <c r="M51" i="30"/>
  <c r="M152" i="30"/>
  <c r="M67" i="30"/>
  <c r="M78" i="30"/>
  <c r="M81" i="30"/>
  <c r="M82" i="30"/>
  <c r="M87" i="30"/>
  <c r="L103" i="30"/>
  <c r="M91" i="30"/>
  <c r="L22" i="30"/>
  <c r="N22" i="30" s="1"/>
  <c r="L33" i="30"/>
  <c r="N33" i="30" s="1"/>
  <c r="M123" i="30"/>
  <c r="M126" i="30"/>
  <c r="L135" i="30"/>
  <c r="N135" i="30" s="1"/>
  <c r="M131" i="30"/>
  <c r="L136" i="30"/>
  <c r="N136" i="30" s="1"/>
  <c r="L144" i="30"/>
  <c r="N144" i="30" s="1"/>
  <c r="L70" i="30"/>
  <c r="N70" i="30" s="1"/>
  <c r="M13" i="14"/>
  <c r="M14" i="14" s="1"/>
  <c r="M15" i="14" s="1"/>
  <c r="M16" i="14" s="1"/>
  <c r="M17" i="14" s="1"/>
  <c r="M18" i="14" s="1"/>
  <c r="M19" i="14" s="1"/>
  <c r="M20" i="14" s="1"/>
  <c r="M21" i="14" s="1"/>
  <c r="M22" i="14" s="1"/>
  <c r="M23" i="14" s="1"/>
  <c r="M24" i="14" s="1"/>
  <c r="M25" i="14" s="1"/>
  <c r="M26" i="14" s="1"/>
  <c r="M27" i="14" s="1"/>
  <c r="M28" i="14" s="1"/>
  <c r="M29" i="14" s="1"/>
  <c r="M30" i="14" s="1"/>
  <c r="M31" i="14" s="1"/>
  <c r="M32" i="14" s="1"/>
  <c r="M33" i="14" s="1"/>
  <c r="M34" i="14" s="1"/>
  <c r="M35" i="14" s="1"/>
  <c r="M36" i="14" s="1"/>
  <c r="M37" i="14" s="1"/>
  <c r="M38" i="14" s="1"/>
  <c r="N85" i="30" l="1"/>
  <c r="N51" i="30"/>
  <c r="N69" i="30"/>
  <c r="N148" i="30"/>
  <c r="N11" i="30"/>
  <c r="N123" i="30"/>
  <c r="N98" i="30"/>
  <c r="N92" i="30"/>
  <c r="N120" i="30"/>
  <c r="N126" i="30"/>
  <c r="N75" i="30"/>
  <c r="N3" i="30"/>
  <c r="N108" i="30"/>
  <c r="N26" i="30"/>
  <c r="N78" i="30"/>
  <c r="N14" i="30"/>
  <c r="N129" i="30"/>
  <c r="N131" i="30"/>
  <c r="N55" i="30"/>
  <c r="N7" i="30"/>
  <c r="N6" i="30"/>
  <c r="N100" i="30"/>
  <c r="N145" i="30"/>
  <c r="N2" i="30"/>
  <c r="N9" i="30"/>
  <c r="N143" i="30"/>
  <c r="N88" i="30"/>
  <c r="N91" i="30"/>
  <c r="N152" i="30"/>
  <c r="N19" i="30"/>
  <c r="N150" i="30"/>
  <c r="N140" i="30"/>
  <c r="N87" i="30"/>
  <c r="N8" i="30"/>
  <c r="N96" i="30"/>
  <c r="N82" i="30"/>
  <c r="N107" i="30"/>
  <c r="N30" i="30"/>
  <c r="N67" i="30"/>
  <c r="N81" i="30"/>
  <c r="N49" i="30"/>
  <c r="N106" i="30"/>
  <c r="N124" i="30"/>
  <c r="H13" i="14"/>
  <c r="H11" i="14"/>
  <c r="H12" i="14" s="1"/>
  <c r="I12" i="14" s="1"/>
  <c r="H14" i="14" l="1"/>
  <c r="I13" i="14"/>
  <c r="H15" i="14" l="1"/>
  <c r="I14" i="14"/>
  <c r="J12" i="7"/>
  <c r="I36" i="10"/>
  <c r="K36" i="10" s="1"/>
  <c r="I139" i="10"/>
  <c r="I137" i="10"/>
  <c r="K137" i="10" s="1"/>
  <c r="I136" i="10"/>
  <c r="L136" i="10" s="1"/>
  <c r="I135" i="10"/>
  <c r="L135" i="10" s="1"/>
  <c r="J134" i="10"/>
  <c r="G134" i="10"/>
  <c r="I134" i="10" s="1"/>
  <c r="I133" i="10"/>
  <c r="K133" i="10" s="1"/>
  <c r="I132" i="10"/>
  <c r="I131" i="10"/>
  <c r="L131" i="10" s="1"/>
  <c r="J130" i="10"/>
  <c r="G130" i="10"/>
  <c r="I130" i="10" s="1"/>
  <c r="J129" i="10"/>
  <c r="I129" i="10"/>
  <c r="K129" i="10" s="1"/>
  <c r="J128" i="10"/>
  <c r="G128" i="10"/>
  <c r="I128" i="10" s="1"/>
  <c r="L128" i="10" s="1"/>
  <c r="J127" i="10"/>
  <c r="M127" i="10" s="1"/>
  <c r="J126" i="10"/>
  <c r="M126" i="10" s="1"/>
  <c r="J125" i="10"/>
  <c r="I125" i="10"/>
  <c r="K125" i="10" s="1"/>
  <c r="J124" i="10"/>
  <c r="I124" i="10"/>
  <c r="K124" i="10" s="1"/>
  <c r="J123" i="10"/>
  <c r="I123" i="10"/>
  <c r="J122" i="10"/>
  <c r="I122" i="10"/>
  <c r="K122" i="10" s="1"/>
  <c r="J121" i="10"/>
  <c r="I121" i="10"/>
  <c r="J120" i="10"/>
  <c r="I120" i="10"/>
  <c r="K120" i="10" s="1"/>
  <c r="J119" i="10"/>
  <c r="I119" i="10"/>
  <c r="L119" i="10" s="1"/>
  <c r="J118" i="10"/>
  <c r="I118" i="10"/>
  <c r="J117" i="10"/>
  <c r="I117" i="10"/>
  <c r="L117" i="10" s="1"/>
  <c r="J116" i="10"/>
  <c r="I116" i="10"/>
  <c r="K116" i="10" s="1"/>
  <c r="G115" i="10"/>
  <c r="I115" i="10" s="1"/>
  <c r="L115" i="10" s="1"/>
  <c r="M115" i="10" s="1"/>
  <c r="J114" i="10"/>
  <c r="I114" i="10"/>
  <c r="L114" i="10" s="1"/>
  <c r="J113" i="10"/>
  <c r="I113" i="10"/>
  <c r="L113" i="10" s="1"/>
  <c r="J112" i="10"/>
  <c r="I112" i="10"/>
  <c r="K112" i="10" s="1"/>
  <c r="J111" i="10"/>
  <c r="I111" i="10"/>
  <c r="K111" i="10" s="1"/>
  <c r="J110" i="10"/>
  <c r="I110" i="10"/>
  <c r="H110" i="10"/>
  <c r="J109" i="10"/>
  <c r="I109" i="10"/>
  <c r="L109" i="10" s="1"/>
  <c r="J108" i="10"/>
  <c r="I108" i="10"/>
  <c r="L108" i="10" s="1"/>
  <c r="J107" i="10"/>
  <c r="J106" i="10"/>
  <c r="I106" i="10"/>
  <c r="L106" i="10" s="1"/>
  <c r="J105" i="10"/>
  <c r="I105" i="10"/>
  <c r="K105" i="10" s="1"/>
  <c r="J104" i="10"/>
  <c r="I104" i="10"/>
  <c r="L104" i="10" s="1"/>
  <c r="J103" i="10"/>
  <c r="I103" i="10"/>
  <c r="L103" i="10" s="1"/>
  <c r="J102" i="10"/>
  <c r="I102" i="10"/>
  <c r="L102" i="10" s="1"/>
  <c r="J101" i="10"/>
  <c r="I101" i="10"/>
  <c r="K101" i="10" s="1"/>
  <c r="J100" i="10"/>
  <c r="I100" i="10"/>
  <c r="J99" i="10"/>
  <c r="I99" i="10"/>
  <c r="L99" i="10" s="1"/>
  <c r="J98" i="10"/>
  <c r="I98" i="10"/>
  <c r="J97" i="10"/>
  <c r="I97" i="10"/>
  <c r="K97" i="10" s="1"/>
  <c r="J96" i="10"/>
  <c r="I96" i="10"/>
  <c r="L96" i="10" s="1"/>
  <c r="J95" i="10"/>
  <c r="I95" i="10"/>
  <c r="J94" i="10"/>
  <c r="I94" i="10"/>
  <c r="L94" i="10" s="1"/>
  <c r="J93" i="10"/>
  <c r="I93" i="10"/>
  <c r="J92" i="10"/>
  <c r="I92" i="10"/>
  <c r="L92" i="10" s="1"/>
  <c r="J91" i="10"/>
  <c r="I91" i="10"/>
  <c r="K91" i="10" s="1"/>
  <c r="J90" i="10"/>
  <c r="I90" i="10"/>
  <c r="L90" i="10" s="1"/>
  <c r="J89" i="10"/>
  <c r="I89" i="10"/>
  <c r="L89" i="10" s="1"/>
  <c r="J88" i="10"/>
  <c r="I88" i="10"/>
  <c r="L88" i="10" s="1"/>
  <c r="J87" i="10"/>
  <c r="I87" i="10"/>
  <c r="L87" i="10" s="1"/>
  <c r="J86" i="10"/>
  <c r="I86" i="10"/>
  <c r="J85" i="10"/>
  <c r="I85" i="10"/>
  <c r="K85" i="10" s="1"/>
  <c r="J84" i="10"/>
  <c r="I84" i="10"/>
  <c r="L84" i="10" s="1"/>
  <c r="J83" i="10"/>
  <c r="I83" i="10"/>
  <c r="J82" i="10"/>
  <c r="I82" i="10"/>
  <c r="L82" i="10" s="1"/>
  <c r="J81" i="10"/>
  <c r="I81" i="10"/>
  <c r="L81" i="10" s="1"/>
  <c r="J80" i="10"/>
  <c r="I80" i="10"/>
  <c r="L80" i="10" s="1"/>
  <c r="J79" i="10"/>
  <c r="I79" i="10"/>
  <c r="L79" i="10" s="1"/>
  <c r="J78" i="10"/>
  <c r="I78" i="10"/>
  <c r="L78" i="10" s="1"/>
  <c r="J77" i="10"/>
  <c r="G77" i="10"/>
  <c r="I77" i="10" s="1"/>
  <c r="G76" i="10"/>
  <c r="I76" i="10" s="1"/>
  <c r="J75" i="10"/>
  <c r="I75" i="10"/>
  <c r="K75" i="10" s="1"/>
  <c r="J74" i="10"/>
  <c r="I74" i="10"/>
  <c r="J73" i="10"/>
  <c r="I73" i="10"/>
  <c r="L73" i="10" s="1"/>
  <c r="J72" i="10"/>
  <c r="I72" i="10"/>
  <c r="J71" i="10"/>
  <c r="I71" i="10"/>
  <c r="K71" i="10" s="1"/>
  <c r="J70" i="10"/>
  <c r="I70" i="10"/>
  <c r="L70" i="10" s="1"/>
  <c r="J69" i="10"/>
  <c r="I69" i="10"/>
  <c r="L69" i="10" s="1"/>
  <c r="J68" i="10"/>
  <c r="I68" i="10"/>
  <c r="L68" i="10" s="1"/>
  <c r="J67" i="10"/>
  <c r="I67" i="10"/>
  <c r="K67" i="10" s="1"/>
  <c r="J66" i="10"/>
  <c r="I66" i="10"/>
  <c r="J65" i="10"/>
  <c r="I65" i="10"/>
  <c r="L65" i="10" s="1"/>
  <c r="J64" i="10"/>
  <c r="H64" i="10"/>
  <c r="I64" i="10" s="1"/>
  <c r="J63" i="10"/>
  <c r="H63" i="10"/>
  <c r="I63" i="10" s="1"/>
  <c r="J62" i="10"/>
  <c r="H62" i="10"/>
  <c r="I62" i="10" s="1"/>
  <c r="J61" i="10"/>
  <c r="I61" i="10"/>
  <c r="L61" i="10" s="1"/>
  <c r="J60" i="10"/>
  <c r="I60" i="10"/>
  <c r="J59" i="10"/>
  <c r="I59" i="10"/>
  <c r="L59" i="10" s="1"/>
  <c r="J58" i="10"/>
  <c r="I58" i="10"/>
  <c r="K58" i="10" s="1"/>
  <c r="J57" i="10"/>
  <c r="I57" i="10"/>
  <c r="J56" i="10"/>
  <c r="I56" i="10"/>
  <c r="L56" i="10" s="1"/>
  <c r="J55" i="10"/>
  <c r="I55" i="10"/>
  <c r="J54" i="10"/>
  <c r="I54" i="10"/>
  <c r="K54" i="10" s="1"/>
  <c r="J53" i="10"/>
  <c r="I53" i="10"/>
  <c r="L53" i="10" s="1"/>
  <c r="J52" i="10"/>
  <c r="I52" i="10"/>
  <c r="J51" i="10"/>
  <c r="I51" i="10"/>
  <c r="K51" i="10" s="1"/>
  <c r="J50" i="10"/>
  <c r="I50" i="10"/>
  <c r="K50" i="10" s="1"/>
  <c r="J49" i="10"/>
  <c r="I49" i="10"/>
  <c r="J48" i="10"/>
  <c r="I48" i="10"/>
  <c r="K48" i="10" s="1"/>
  <c r="J47" i="10"/>
  <c r="I47" i="10"/>
  <c r="J46" i="10"/>
  <c r="I46" i="10"/>
  <c r="K46" i="10" s="1"/>
  <c r="J45" i="10"/>
  <c r="I45" i="10"/>
  <c r="L45" i="10" s="1"/>
  <c r="J40" i="10"/>
  <c r="I40" i="10"/>
  <c r="J43" i="10"/>
  <c r="I43" i="10"/>
  <c r="L43" i="10" s="1"/>
  <c r="J42" i="10"/>
  <c r="I42" i="10"/>
  <c r="K42" i="10" s="1"/>
  <c r="J41" i="10"/>
  <c r="I41" i="10"/>
  <c r="J39" i="10"/>
  <c r="I39" i="10"/>
  <c r="L39" i="10" s="1"/>
  <c r="J38" i="10"/>
  <c r="I38" i="10"/>
  <c r="J138" i="10"/>
  <c r="I138" i="10"/>
  <c r="K138" i="10" s="1"/>
  <c r="J37" i="10"/>
  <c r="I37" i="10"/>
  <c r="L37" i="10" s="1"/>
  <c r="J32" i="10"/>
  <c r="I32" i="10"/>
  <c r="K32" i="10" s="1"/>
  <c r="J27" i="10"/>
  <c r="I27" i="10"/>
  <c r="L27" i="10" s="1"/>
  <c r="J35" i="10"/>
  <c r="K35" i="10"/>
  <c r="J33" i="10"/>
  <c r="I33" i="10"/>
  <c r="J26" i="10"/>
  <c r="I26" i="10"/>
  <c r="L26" i="10" s="1"/>
  <c r="J31" i="10"/>
  <c r="I31" i="10"/>
  <c r="J30" i="10"/>
  <c r="I30" i="10"/>
  <c r="K30" i="10" s="1"/>
  <c r="J29" i="10"/>
  <c r="I29" i="10"/>
  <c r="L29" i="10" s="1"/>
  <c r="J28" i="10"/>
  <c r="I28" i="10"/>
  <c r="K28" i="10" s="1"/>
  <c r="J44" i="10"/>
  <c r="I44" i="10"/>
  <c r="K44" i="10" s="1"/>
  <c r="J34" i="10"/>
  <c r="I34" i="10"/>
  <c r="K34" i="10" s="1"/>
  <c r="J25" i="10"/>
  <c r="I25" i="10"/>
  <c r="J24" i="10"/>
  <c r="I24" i="10"/>
  <c r="L24" i="10" s="1"/>
  <c r="J23" i="10"/>
  <c r="I23" i="10"/>
  <c r="J22" i="10"/>
  <c r="I22" i="10"/>
  <c r="K22" i="10" s="1"/>
  <c r="J21" i="10"/>
  <c r="I21" i="10"/>
  <c r="L21" i="10" s="1"/>
  <c r="J20" i="10"/>
  <c r="I20" i="10"/>
  <c r="K20" i="10" s="1"/>
  <c r="J19" i="10"/>
  <c r="I19" i="10"/>
  <c r="J18" i="10"/>
  <c r="I18" i="10"/>
  <c r="K18" i="10" s="1"/>
  <c r="J17" i="10"/>
  <c r="I17" i="10"/>
  <c r="J16" i="10"/>
  <c r="I16" i="10"/>
  <c r="J15" i="10"/>
  <c r="I15" i="10"/>
  <c r="J14" i="10"/>
  <c r="I14" i="10"/>
  <c r="K14" i="10" s="1"/>
  <c r="J13" i="10"/>
  <c r="I13" i="10"/>
  <c r="I12" i="10"/>
  <c r="K12" i="10" s="1"/>
  <c r="I11" i="10"/>
  <c r="L11" i="10" s="1"/>
  <c r="J10" i="10"/>
  <c r="I10" i="10"/>
  <c r="K10" i="10" s="1"/>
  <c r="J9" i="10"/>
  <c r="I9" i="10"/>
  <c r="J8" i="10"/>
  <c r="I8" i="10"/>
  <c r="K8" i="10" s="1"/>
  <c r="J7" i="10"/>
  <c r="I7" i="10"/>
  <c r="J6" i="10"/>
  <c r="I6" i="10"/>
  <c r="K6" i="10" s="1"/>
  <c r="J5" i="10"/>
  <c r="I5" i="10"/>
  <c r="L5" i="10" s="1"/>
  <c r="J4" i="10"/>
  <c r="I4" i="10"/>
  <c r="K4" i="10" s="1"/>
  <c r="J3" i="10"/>
  <c r="I3" i="10"/>
  <c r="L3" i="10" s="1"/>
  <c r="J2" i="10"/>
  <c r="I2" i="10"/>
  <c r="K2" i="10" s="1"/>
  <c r="I138" i="7"/>
  <c r="L138" i="7" s="1"/>
  <c r="I137" i="7"/>
  <c r="I136" i="7"/>
  <c r="K136" i="7" s="1"/>
  <c r="J135" i="7"/>
  <c r="G135" i="7"/>
  <c r="I135" i="7" s="1"/>
  <c r="I134" i="7"/>
  <c r="K134" i="7" s="1"/>
  <c r="I133" i="7"/>
  <c r="L133" i="7" s="1"/>
  <c r="I132" i="7"/>
  <c r="L132" i="7" s="1"/>
  <c r="J131" i="7"/>
  <c r="G131" i="7"/>
  <c r="I131" i="7" s="1"/>
  <c r="J130" i="7"/>
  <c r="I130" i="7"/>
  <c r="L130" i="7" s="1"/>
  <c r="J129" i="7"/>
  <c r="G129" i="7"/>
  <c r="I129" i="7" s="1"/>
  <c r="J128" i="7"/>
  <c r="M128" i="7" s="1"/>
  <c r="J127" i="7"/>
  <c r="M127" i="7" s="1"/>
  <c r="J126" i="7"/>
  <c r="I126" i="7"/>
  <c r="K126" i="7" s="1"/>
  <c r="J125" i="7"/>
  <c r="I125" i="7"/>
  <c r="K125" i="7" s="1"/>
  <c r="J124" i="7"/>
  <c r="I124" i="7"/>
  <c r="L124" i="7" s="1"/>
  <c r="J123" i="7"/>
  <c r="I123" i="7"/>
  <c r="L123" i="7" s="1"/>
  <c r="J122" i="7"/>
  <c r="I122" i="7"/>
  <c r="L122" i="7" s="1"/>
  <c r="J121" i="7"/>
  <c r="I121" i="7"/>
  <c r="K121" i="7" s="1"/>
  <c r="J120" i="7"/>
  <c r="I120" i="7"/>
  <c r="J119" i="7"/>
  <c r="I119" i="7"/>
  <c r="K119" i="7" s="1"/>
  <c r="J118" i="7"/>
  <c r="I118" i="7"/>
  <c r="K118" i="7" s="1"/>
  <c r="J117" i="7"/>
  <c r="I117" i="7"/>
  <c r="K117" i="7" s="1"/>
  <c r="G116" i="7"/>
  <c r="I116" i="7" s="1"/>
  <c r="L116" i="7" s="1"/>
  <c r="M116" i="7" s="1"/>
  <c r="J115" i="7"/>
  <c r="I115" i="7"/>
  <c r="J114" i="7"/>
  <c r="I114" i="7"/>
  <c r="K114" i="7" s="1"/>
  <c r="J113" i="7"/>
  <c r="I113" i="7"/>
  <c r="K113" i="7" s="1"/>
  <c r="J112" i="7"/>
  <c r="I112" i="7"/>
  <c r="K112" i="7" s="1"/>
  <c r="J111" i="7"/>
  <c r="I111" i="7"/>
  <c r="L111" i="7" s="1"/>
  <c r="J110" i="7"/>
  <c r="I110" i="7"/>
  <c r="J109" i="7"/>
  <c r="I109" i="7"/>
  <c r="L109" i="7" s="1"/>
  <c r="J108" i="7"/>
  <c r="J107" i="7"/>
  <c r="I107" i="7"/>
  <c r="L107" i="7" s="1"/>
  <c r="J106" i="7"/>
  <c r="I106" i="7"/>
  <c r="L106" i="7" s="1"/>
  <c r="J105" i="7"/>
  <c r="I105" i="7"/>
  <c r="L105" i="7" s="1"/>
  <c r="J104" i="7"/>
  <c r="I104" i="7"/>
  <c r="K104" i="7" s="1"/>
  <c r="J103" i="7"/>
  <c r="I103" i="7"/>
  <c r="L103" i="7" s="1"/>
  <c r="J102" i="7"/>
  <c r="I102" i="7"/>
  <c r="L102" i="7" s="1"/>
  <c r="J101" i="7"/>
  <c r="I101" i="7"/>
  <c r="L101" i="7" s="1"/>
  <c r="J100" i="7"/>
  <c r="I100" i="7"/>
  <c r="L100" i="7" s="1"/>
  <c r="J99" i="7"/>
  <c r="I99" i="7"/>
  <c r="L99" i="7" s="1"/>
  <c r="J98" i="7"/>
  <c r="I98" i="7"/>
  <c r="K98" i="7" s="1"/>
  <c r="J97" i="7"/>
  <c r="I97" i="7"/>
  <c r="J96" i="7"/>
  <c r="I96" i="7"/>
  <c r="K96" i="7" s="1"/>
  <c r="J95" i="7"/>
  <c r="I95" i="7"/>
  <c r="J94" i="7"/>
  <c r="I94" i="7"/>
  <c r="K94" i="7" s="1"/>
  <c r="J93" i="7"/>
  <c r="I93" i="7"/>
  <c r="L93" i="7" s="1"/>
  <c r="J92" i="7"/>
  <c r="I92" i="7"/>
  <c r="L92" i="7" s="1"/>
  <c r="J91" i="7"/>
  <c r="I91" i="7"/>
  <c r="L91" i="7" s="1"/>
  <c r="J90" i="7"/>
  <c r="I90" i="7"/>
  <c r="K90" i="7" s="1"/>
  <c r="J89" i="7"/>
  <c r="I89" i="7"/>
  <c r="L89" i="7" s="1"/>
  <c r="J88" i="7"/>
  <c r="I88" i="7"/>
  <c r="J87" i="7"/>
  <c r="I87" i="7"/>
  <c r="K87" i="7" s="1"/>
  <c r="J86" i="7"/>
  <c r="I86" i="7"/>
  <c r="K86" i="7" s="1"/>
  <c r="J85" i="7"/>
  <c r="I85" i="7"/>
  <c r="K85" i="7" s="1"/>
  <c r="J84" i="7"/>
  <c r="I84" i="7"/>
  <c r="L84" i="7" s="1"/>
  <c r="J83" i="7"/>
  <c r="I83" i="7"/>
  <c r="L83" i="7" s="1"/>
  <c r="J82" i="7"/>
  <c r="I82" i="7"/>
  <c r="L82" i="7" s="1"/>
  <c r="J81" i="7"/>
  <c r="I81" i="7"/>
  <c r="J80" i="7"/>
  <c r="I80" i="7"/>
  <c r="L80" i="7" s="1"/>
  <c r="J79" i="7"/>
  <c r="I79" i="7"/>
  <c r="J78" i="7"/>
  <c r="G78" i="7"/>
  <c r="I78" i="7" s="1"/>
  <c r="G77" i="7"/>
  <c r="I77" i="7" s="1"/>
  <c r="J76" i="7"/>
  <c r="I76" i="7"/>
  <c r="L76" i="7" s="1"/>
  <c r="J75" i="7"/>
  <c r="I75" i="7"/>
  <c r="K75" i="7" s="1"/>
  <c r="J74" i="7"/>
  <c r="I74" i="7"/>
  <c r="J73" i="7"/>
  <c r="I73" i="7"/>
  <c r="K73" i="7" s="1"/>
  <c r="J72" i="7"/>
  <c r="I72" i="7"/>
  <c r="K72" i="7" s="1"/>
  <c r="J71" i="7"/>
  <c r="I71" i="7"/>
  <c r="K71" i="7" s="1"/>
  <c r="J70" i="7"/>
  <c r="I70" i="7"/>
  <c r="L70" i="7" s="1"/>
  <c r="J69" i="7"/>
  <c r="I69" i="7"/>
  <c r="K69" i="7" s="1"/>
  <c r="J68" i="7"/>
  <c r="I68" i="7"/>
  <c r="L68" i="7" s="1"/>
  <c r="J67" i="7"/>
  <c r="I67" i="7"/>
  <c r="K67" i="7" s="1"/>
  <c r="J66" i="7"/>
  <c r="I66" i="7"/>
  <c r="J65" i="7"/>
  <c r="I65" i="7"/>
  <c r="K65" i="7" s="1"/>
  <c r="J64" i="7"/>
  <c r="I64" i="7"/>
  <c r="K64" i="7" s="1"/>
  <c r="J63" i="7"/>
  <c r="I63" i="7"/>
  <c r="K63" i="7" s="1"/>
  <c r="J62" i="7"/>
  <c r="I62" i="7"/>
  <c r="L62" i="7" s="1"/>
  <c r="J61" i="7"/>
  <c r="I61" i="7"/>
  <c r="L61" i="7" s="1"/>
  <c r="J60" i="7"/>
  <c r="I60" i="7"/>
  <c r="L60" i="7" s="1"/>
  <c r="J59" i="7"/>
  <c r="I59" i="7"/>
  <c r="K59" i="7" s="1"/>
  <c r="J58" i="7"/>
  <c r="I58" i="7"/>
  <c r="J57" i="7"/>
  <c r="I57" i="7"/>
  <c r="K57" i="7" s="1"/>
  <c r="J56" i="7"/>
  <c r="I56" i="7"/>
  <c r="K56" i="7" s="1"/>
  <c r="J55" i="7"/>
  <c r="I55" i="7"/>
  <c r="K55" i="7" s="1"/>
  <c r="J54" i="7"/>
  <c r="I54" i="7"/>
  <c r="L54" i="7" s="1"/>
  <c r="J53" i="7"/>
  <c r="I53" i="7"/>
  <c r="L53" i="7" s="1"/>
  <c r="J52" i="7"/>
  <c r="I52" i="7"/>
  <c r="L52" i="7" s="1"/>
  <c r="L51" i="7"/>
  <c r="J51" i="7"/>
  <c r="I51" i="7"/>
  <c r="K51" i="7" s="1"/>
  <c r="J50" i="7"/>
  <c r="I50" i="7"/>
  <c r="J49" i="7"/>
  <c r="I49" i="7"/>
  <c r="K49" i="7" s="1"/>
  <c r="J48" i="7"/>
  <c r="I48" i="7"/>
  <c r="K48" i="7" s="1"/>
  <c r="J47" i="7"/>
  <c r="I47" i="7"/>
  <c r="K47" i="7" s="1"/>
  <c r="J46" i="7"/>
  <c r="I46" i="7"/>
  <c r="L46" i="7" s="1"/>
  <c r="J45" i="7"/>
  <c r="I45" i="7"/>
  <c r="L45" i="7" s="1"/>
  <c r="J44" i="7"/>
  <c r="I44" i="7"/>
  <c r="K44" i="7" s="1"/>
  <c r="J43" i="7"/>
  <c r="I43" i="7"/>
  <c r="K43" i="7" s="1"/>
  <c r="J42" i="7"/>
  <c r="I42" i="7"/>
  <c r="K42" i="7" s="1"/>
  <c r="J41" i="7"/>
  <c r="I41" i="7"/>
  <c r="L41" i="7" s="1"/>
  <c r="J40" i="7"/>
  <c r="I40" i="7"/>
  <c r="L40" i="7" s="1"/>
  <c r="J39" i="7"/>
  <c r="I39" i="7"/>
  <c r="L39" i="7" s="1"/>
  <c r="J38" i="7"/>
  <c r="I38" i="7"/>
  <c r="J37" i="7"/>
  <c r="I37" i="7"/>
  <c r="L37" i="7" s="1"/>
  <c r="J36" i="7"/>
  <c r="I36" i="7"/>
  <c r="L36" i="7" s="1"/>
  <c r="J35" i="7"/>
  <c r="I35" i="7"/>
  <c r="L35" i="7" s="1"/>
  <c r="J34" i="7"/>
  <c r="I34" i="7"/>
  <c r="L34" i="7" s="1"/>
  <c r="J33" i="7"/>
  <c r="I33" i="7"/>
  <c r="L33" i="7" s="1"/>
  <c r="J32" i="7"/>
  <c r="I32" i="7"/>
  <c r="K32" i="7" s="1"/>
  <c r="J31" i="7"/>
  <c r="I31" i="7"/>
  <c r="K31" i="7" s="1"/>
  <c r="J30" i="7"/>
  <c r="I30" i="7"/>
  <c r="L30" i="7" s="1"/>
  <c r="J29" i="7"/>
  <c r="I29" i="7"/>
  <c r="K29" i="7" s="1"/>
  <c r="J28" i="7"/>
  <c r="I28" i="7"/>
  <c r="L28" i="7" s="1"/>
  <c r="J27" i="7"/>
  <c r="I27" i="7"/>
  <c r="L27" i="7" s="1"/>
  <c r="J26" i="7"/>
  <c r="I26" i="7"/>
  <c r="L26" i="7" s="1"/>
  <c r="J25" i="7"/>
  <c r="I25" i="7"/>
  <c r="K25" i="7" s="1"/>
  <c r="J24" i="7"/>
  <c r="I24" i="7"/>
  <c r="J23" i="7"/>
  <c r="I23" i="7"/>
  <c r="K23" i="7" s="1"/>
  <c r="J22" i="7"/>
  <c r="M22" i="7" s="1"/>
  <c r="J21" i="7"/>
  <c r="I21" i="7"/>
  <c r="L21" i="7" s="1"/>
  <c r="J20" i="7"/>
  <c r="H20" i="7"/>
  <c r="I20" i="7" s="1"/>
  <c r="J19" i="7"/>
  <c r="I19" i="7"/>
  <c r="K19" i="7" s="1"/>
  <c r="J18" i="7"/>
  <c r="I18" i="7"/>
  <c r="L18" i="7" s="1"/>
  <c r="J17" i="7"/>
  <c r="I17" i="7"/>
  <c r="K17" i="7" s="1"/>
  <c r="J16" i="7"/>
  <c r="I16" i="7"/>
  <c r="L16" i="7" s="1"/>
  <c r="J15" i="7"/>
  <c r="I15" i="7"/>
  <c r="K15" i="7" s="1"/>
  <c r="J14" i="7"/>
  <c r="I14" i="7"/>
  <c r="J13" i="7"/>
  <c r="I13" i="7"/>
  <c r="K13" i="7" s="1"/>
  <c r="I12" i="7"/>
  <c r="K12" i="7" s="1"/>
  <c r="I11" i="7"/>
  <c r="K11" i="7" s="1"/>
  <c r="J10" i="7"/>
  <c r="I10" i="7"/>
  <c r="L10" i="7" s="1"/>
  <c r="J9" i="7"/>
  <c r="I9" i="7"/>
  <c r="L9" i="7" s="1"/>
  <c r="J8" i="7"/>
  <c r="I8" i="7"/>
  <c r="L8" i="7" s="1"/>
  <c r="J7" i="7"/>
  <c r="I7" i="7"/>
  <c r="K7" i="7" s="1"/>
  <c r="J6" i="7"/>
  <c r="I6" i="7"/>
  <c r="J5" i="7"/>
  <c r="I5" i="7"/>
  <c r="K5" i="7" s="1"/>
  <c r="J4" i="7"/>
  <c r="I4" i="7"/>
  <c r="K4" i="7" s="1"/>
  <c r="J3" i="7"/>
  <c r="I3" i="7"/>
  <c r="K3" i="7" s="1"/>
  <c r="J2" i="7"/>
  <c r="I2" i="7"/>
  <c r="L2" i="7" s="1"/>
  <c r="K62" i="7" l="1"/>
  <c r="L22" i="10"/>
  <c r="L25" i="7"/>
  <c r="K82" i="7"/>
  <c r="L44" i="7"/>
  <c r="L73" i="7"/>
  <c r="K53" i="7"/>
  <c r="M100" i="7"/>
  <c r="K132" i="7"/>
  <c r="K11" i="10"/>
  <c r="L69" i="7"/>
  <c r="K89" i="7"/>
  <c r="L121" i="7"/>
  <c r="L6" i="10"/>
  <c r="L30" i="10"/>
  <c r="L112" i="10"/>
  <c r="M112" i="10" s="1"/>
  <c r="L17" i="7"/>
  <c r="M17" i="7" s="1"/>
  <c r="L75" i="7"/>
  <c r="L48" i="10"/>
  <c r="K61" i="7"/>
  <c r="L8" i="10"/>
  <c r="L125" i="10"/>
  <c r="M125" i="10" s="1"/>
  <c r="L29" i="7"/>
  <c r="L5" i="7"/>
  <c r="L119" i="7"/>
  <c r="L97" i="10"/>
  <c r="M53" i="7"/>
  <c r="M27" i="7"/>
  <c r="K9" i="7"/>
  <c r="M9" i="7" s="1"/>
  <c r="L15" i="7"/>
  <c r="L67" i="7"/>
  <c r="L94" i="7"/>
  <c r="K103" i="7"/>
  <c r="K124" i="7"/>
  <c r="M124" i="7" s="1"/>
  <c r="K18" i="7"/>
  <c r="M18" i="7" s="1"/>
  <c r="K21" i="7"/>
  <c r="M25" i="7"/>
  <c r="K30" i="7"/>
  <c r="M30" i="7" s="1"/>
  <c r="M51" i="7"/>
  <c r="L59" i="7"/>
  <c r="K70" i="7"/>
  <c r="L19" i="10"/>
  <c r="K19" i="10"/>
  <c r="M107" i="7"/>
  <c r="M67" i="7"/>
  <c r="K54" i="7"/>
  <c r="M54" i="7" s="1"/>
  <c r="L65" i="7"/>
  <c r="M65" i="7" s="1"/>
  <c r="L136" i="7"/>
  <c r="L16" i="10"/>
  <c r="K16" i="10"/>
  <c r="K10" i="7"/>
  <c r="M10" i="7" s="1"/>
  <c r="M29" i="7"/>
  <c r="K34" i="7"/>
  <c r="M34" i="7" s="1"/>
  <c r="K46" i="7"/>
  <c r="L57" i="7"/>
  <c r="M69" i="7"/>
  <c r="M93" i="7"/>
  <c r="K102" i="7"/>
  <c r="M102" i="7" s="1"/>
  <c r="K111" i="7"/>
  <c r="K123" i="7"/>
  <c r="M123" i="7" s="1"/>
  <c r="K139" i="7"/>
  <c r="L7" i="7"/>
  <c r="M7" i="7" s="1"/>
  <c r="L13" i="7"/>
  <c r="K2" i="7"/>
  <c r="M2" i="7" s="1"/>
  <c r="L23" i="7"/>
  <c r="L49" i="7"/>
  <c r="M61" i="7"/>
  <c r="L87" i="7"/>
  <c r="L96" i="7"/>
  <c r="M96" i="7" s="1"/>
  <c r="L114" i="7"/>
  <c r="K133" i="7"/>
  <c r="L13" i="10"/>
  <c r="K13" i="10"/>
  <c r="M19" i="10"/>
  <c r="K21" i="10"/>
  <c r="K24" i="10"/>
  <c r="M24" i="10" s="1"/>
  <c r="L44" i="10"/>
  <c r="L138" i="10"/>
  <c r="K94" i="10"/>
  <c r="M94" i="10" s="1"/>
  <c r="L101" i="10"/>
  <c r="M101" i="10" s="1"/>
  <c r="H16" i="14"/>
  <c r="I15" i="14"/>
  <c r="K5" i="10"/>
  <c r="L14" i="10"/>
  <c r="L54" i="10"/>
  <c r="L122" i="10"/>
  <c r="K3" i="10"/>
  <c r="M3" i="10" s="1"/>
  <c r="K39" i="10"/>
  <c r="M39" i="10" s="1"/>
  <c r="L51" i="10"/>
  <c r="M51" i="10" s="1"/>
  <c r="K53" i="10"/>
  <c r="M53" i="10" s="1"/>
  <c r="K56" i="10"/>
  <c r="M56" i="10" s="1"/>
  <c r="K117" i="10"/>
  <c r="M117" i="10" s="1"/>
  <c r="K43" i="10"/>
  <c r="M43" i="10" s="1"/>
  <c r="K89" i="10"/>
  <c r="M89" i="10" s="1"/>
  <c r="L36" i="10"/>
  <c r="K37" i="10"/>
  <c r="M37" i="10" s="1"/>
  <c r="L71" i="10"/>
  <c r="M71" i="10" s="1"/>
  <c r="L137" i="10"/>
  <c r="K59" i="10"/>
  <c r="M59" i="10" s="1"/>
  <c r="M78" i="10"/>
  <c r="M106" i="10"/>
  <c r="K131" i="10"/>
  <c r="I140" i="10"/>
  <c r="K65" i="10"/>
  <c r="M65" i="10" s="1"/>
  <c r="K68" i="10"/>
  <c r="M68" i="10" s="1"/>
  <c r="K70" i="10"/>
  <c r="M70" i="10" s="1"/>
  <c r="K73" i="10"/>
  <c r="M73" i="10" s="1"/>
  <c r="M80" i="10"/>
  <c r="L85" i="10"/>
  <c r="M85" i="10" s="1"/>
  <c r="K103" i="10"/>
  <c r="M103" i="10" s="1"/>
  <c r="K128" i="10"/>
  <c r="M128" i="10" s="1"/>
  <c r="K136" i="10"/>
  <c r="K45" i="10"/>
  <c r="M45" i="10" s="1"/>
  <c r="M92" i="10"/>
  <c r="K119" i="10"/>
  <c r="M119" i="10" s="1"/>
  <c r="M99" i="10"/>
  <c r="L129" i="10"/>
  <c r="M129" i="10" s="1"/>
  <c r="K29" i="10"/>
  <c r="M29" i="10" s="1"/>
  <c r="K26" i="10"/>
  <c r="M26" i="10" s="1"/>
  <c r="K27" i="10"/>
  <c r="M27" i="10" s="1"/>
  <c r="L46" i="10"/>
  <c r="M46" i="10" s="1"/>
  <c r="K69" i="10"/>
  <c r="K81" i="10"/>
  <c r="M87" i="10"/>
  <c r="M109" i="10"/>
  <c r="K114" i="10"/>
  <c r="M114" i="10" s="1"/>
  <c r="L120" i="10"/>
  <c r="M120" i="10" s="1"/>
  <c r="K61" i="10"/>
  <c r="M61" i="10" s="1"/>
  <c r="M79" i="10"/>
  <c r="K84" i="10"/>
  <c r="M84" i="10" s="1"/>
  <c r="M44" i="10"/>
  <c r="M105" i="7"/>
  <c r="M35" i="7"/>
  <c r="M91" i="7"/>
  <c r="M103" i="7"/>
  <c r="M122" i="10"/>
  <c r="M16" i="10"/>
  <c r="M97" i="10"/>
  <c r="M48" i="10"/>
  <c r="M81" i="10"/>
  <c r="M54" i="10"/>
  <c r="M90" i="10"/>
  <c r="M104" i="10"/>
  <c r="M21" i="7"/>
  <c r="M70" i="7"/>
  <c r="M8" i="10"/>
  <c r="M14" i="10"/>
  <c r="M22" i="10"/>
  <c r="M30" i="10"/>
  <c r="M138" i="10"/>
  <c r="M82" i="10"/>
  <c r="M69" i="10"/>
  <c r="M6" i="10"/>
  <c r="L62" i="10"/>
  <c r="K62" i="10"/>
  <c r="L77" i="10"/>
  <c r="M77" i="10" s="1"/>
  <c r="M13" i="10"/>
  <c r="L76" i="10"/>
  <c r="M76" i="10" s="1"/>
  <c r="L134" i="10"/>
  <c r="M134" i="10" s="1"/>
  <c r="M21" i="10"/>
  <c r="M5" i="10"/>
  <c r="M108" i="10"/>
  <c r="L130" i="10"/>
  <c r="M130" i="10" s="1"/>
  <c r="L2" i="10"/>
  <c r="M2" i="10" s="1"/>
  <c r="K7" i="10"/>
  <c r="L10" i="10"/>
  <c r="M10" i="10" s="1"/>
  <c r="K15" i="10"/>
  <c r="L18" i="10"/>
  <c r="M18" i="10" s="1"/>
  <c r="K23" i="10"/>
  <c r="L34" i="10"/>
  <c r="K31" i="10"/>
  <c r="L35" i="10"/>
  <c r="M35" i="10" s="1"/>
  <c r="K38" i="10"/>
  <c r="L42" i="10"/>
  <c r="M42" i="10" s="1"/>
  <c r="K47" i="10"/>
  <c r="L50" i="10"/>
  <c r="M50" i="10" s="1"/>
  <c r="K55" i="10"/>
  <c r="L58" i="10"/>
  <c r="M58" i="10" s="1"/>
  <c r="K64" i="10"/>
  <c r="L67" i="10"/>
  <c r="M67" i="10" s="1"/>
  <c r="K72" i="10"/>
  <c r="L75" i="10"/>
  <c r="M75" i="10" s="1"/>
  <c r="K86" i="10"/>
  <c r="L91" i="10"/>
  <c r="M91" i="10" s="1"/>
  <c r="K93" i="10"/>
  <c r="M96" i="10"/>
  <c r="L98" i="10"/>
  <c r="M98" i="10" s="1"/>
  <c r="L100" i="10"/>
  <c r="M100" i="10" s="1"/>
  <c r="L105" i="10"/>
  <c r="L111" i="10"/>
  <c r="M111" i="10" s="1"/>
  <c r="L116" i="10"/>
  <c r="M116" i="10" s="1"/>
  <c r="K121" i="10"/>
  <c r="L124" i="10"/>
  <c r="M124" i="10" s="1"/>
  <c r="L133" i="10"/>
  <c r="K139" i="10"/>
  <c r="L7" i="10"/>
  <c r="L15" i="10"/>
  <c r="L23" i="10"/>
  <c r="L31" i="10"/>
  <c r="L38" i="10"/>
  <c r="K40" i="10"/>
  <c r="L47" i="10"/>
  <c r="K52" i="10"/>
  <c r="L55" i="10"/>
  <c r="K60" i="10"/>
  <c r="L64" i="10"/>
  <c r="L72" i="10"/>
  <c r="L86" i="10"/>
  <c r="K88" i="10"/>
  <c r="M88" i="10" s="1"/>
  <c r="L93" i="10"/>
  <c r="K102" i="10"/>
  <c r="M102" i="10" s="1"/>
  <c r="M105" i="10"/>
  <c r="K113" i="10"/>
  <c r="M113" i="10" s="1"/>
  <c r="K118" i="10"/>
  <c r="L121" i="10"/>
  <c r="K135" i="10"/>
  <c r="L139" i="10"/>
  <c r="L4" i="10"/>
  <c r="M4" i="10" s="1"/>
  <c r="K9" i="10"/>
  <c r="L12" i="10"/>
  <c r="K17" i="10"/>
  <c r="L20" i="10"/>
  <c r="M20" i="10" s="1"/>
  <c r="K25" i="10"/>
  <c r="M25" i="10" s="1"/>
  <c r="L28" i="10"/>
  <c r="M28" i="10" s="1"/>
  <c r="K33" i="10"/>
  <c r="L32" i="10"/>
  <c r="M32" i="10" s="1"/>
  <c r="K41" i="10"/>
  <c r="L40" i="10"/>
  <c r="K49" i="10"/>
  <c r="L52" i="10"/>
  <c r="K57" i="10"/>
  <c r="L60" i="10"/>
  <c r="K63" i="10"/>
  <c r="K66" i="10"/>
  <c r="K74" i="10"/>
  <c r="L83" i="10"/>
  <c r="M83" i="10" s="1"/>
  <c r="K95" i="10"/>
  <c r="K110" i="10"/>
  <c r="L118" i="10"/>
  <c r="K123" i="10"/>
  <c r="K132" i="10"/>
  <c r="M28" i="7"/>
  <c r="L9" i="10"/>
  <c r="L17" i="10"/>
  <c r="L25" i="10"/>
  <c r="L33" i="10"/>
  <c r="L41" i="10"/>
  <c r="L49" i="10"/>
  <c r="L57" i="10"/>
  <c r="L63" i="10"/>
  <c r="L66" i="10"/>
  <c r="L74" i="10"/>
  <c r="L95" i="10"/>
  <c r="L110" i="10"/>
  <c r="L123" i="10"/>
  <c r="L132" i="10"/>
  <c r="M41" i="7"/>
  <c r="M82" i="7"/>
  <c r="M109" i="7"/>
  <c r="M33" i="7"/>
  <c r="M39" i="7"/>
  <c r="M62" i="7"/>
  <c r="M80" i="7"/>
  <c r="M83" i="7"/>
  <c r="M89" i="7"/>
  <c r="M101" i="7"/>
  <c r="M40" i="7"/>
  <c r="M46" i="7"/>
  <c r="M111" i="7"/>
  <c r="M37" i="7"/>
  <c r="M84" i="7"/>
  <c r="M99" i="7"/>
  <c r="M59" i="7"/>
  <c r="L131" i="7"/>
  <c r="M131" i="7" s="1"/>
  <c r="L135" i="7"/>
  <c r="M135" i="7" s="1"/>
  <c r="L20" i="7"/>
  <c r="K20" i="7"/>
  <c r="M20" i="7" s="1"/>
  <c r="L78" i="7"/>
  <c r="M78" i="7" s="1"/>
  <c r="M15" i="7"/>
  <c r="M75" i="7"/>
  <c r="M121" i="7"/>
  <c r="M5" i="7"/>
  <c r="M13" i="7"/>
  <c r="M23" i="7"/>
  <c r="M44" i="7"/>
  <c r="M49" i="7"/>
  <c r="M57" i="7"/>
  <c r="M73" i="7"/>
  <c r="M87" i="7"/>
  <c r="M94" i="7"/>
  <c r="M114" i="7"/>
  <c r="M119" i="7"/>
  <c r="K130" i="7"/>
  <c r="M130" i="7" s="1"/>
  <c r="K138" i="7"/>
  <c r="L4" i="7"/>
  <c r="M4" i="7" s="1"/>
  <c r="L12" i="7"/>
  <c r="L32" i="7"/>
  <c r="M32" i="7" s="1"/>
  <c r="L43" i="7"/>
  <c r="M43" i="7" s="1"/>
  <c r="L48" i="7"/>
  <c r="M48" i="7" s="1"/>
  <c r="L56" i="7"/>
  <c r="M56" i="7" s="1"/>
  <c r="L64" i="7"/>
  <c r="M64" i="7" s="1"/>
  <c r="L72" i="7"/>
  <c r="M72" i="7" s="1"/>
  <c r="L77" i="7"/>
  <c r="M77" i="7" s="1"/>
  <c r="L86" i="7"/>
  <c r="M86" i="7" s="1"/>
  <c r="L98" i="7"/>
  <c r="M98" i="7" s="1"/>
  <c r="L113" i="7"/>
  <c r="M113" i="7" s="1"/>
  <c r="L118" i="7"/>
  <c r="M118" i="7" s="1"/>
  <c r="L126" i="7"/>
  <c r="M126" i="7" s="1"/>
  <c r="K6" i="7"/>
  <c r="K38" i="7"/>
  <c r="K58" i="7"/>
  <c r="K66" i="7"/>
  <c r="K74" i="7"/>
  <c r="L79" i="7"/>
  <c r="M79" i="7" s="1"/>
  <c r="L81" i="7"/>
  <c r="M81" i="7" s="1"/>
  <c r="L88" i="7"/>
  <c r="M88" i="7" s="1"/>
  <c r="K95" i="7"/>
  <c r="L110" i="7"/>
  <c r="M110" i="7" s="1"/>
  <c r="K115" i="7"/>
  <c r="K120" i="7"/>
  <c r="K129" i="7"/>
  <c r="K137" i="7"/>
  <c r="I139" i="7"/>
  <c r="L6" i="7"/>
  <c r="L14" i="7"/>
  <c r="L24" i="7"/>
  <c r="M36" i="7"/>
  <c r="M45" i="7"/>
  <c r="L50" i="7"/>
  <c r="L58" i="7"/>
  <c r="L66" i="7"/>
  <c r="L74" i="7"/>
  <c r="L95" i="7"/>
  <c r="L115" i="7"/>
  <c r="L120" i="7"/>
  <c r="L129" i="7"/>
  <c r="L137" i="7"/>
  <c r="K14" i="7"/>
  <c r="K24" i="7"/>
  <c r="K50" i="7"/>
  <c r="L38" i="7"/>
  <c r="L3" i="7"/>
  <c r="M3" i="7" s="1"/>
  <c r="K8" i="7"/>
  <c r="M8" i="7" s="1"/>
  <c r="L11" i="7"/>
  <c r="L139" i="7" s="1"/>
  <c r="K16" i="7"/>
  <c r="M16" i="7" s="1"/>
  <c r="L19" i="7"/>
  <c r="M19" i="7" s="1"/>
  <c r="K26" i="7"/>
  <c r="M26" i="7" s="1"/>
  <c r="L31" i="7"/>
  <c r="M31" i="7" s="1"/>
  <c r="L42" i="7"/>
  <c r="M42" i="7" s="1"/>
  <c r="L47" i="7"/>
  <c r="M47" i="7" s="1"/>
  <c r="K52" i="7"/>
  <c r="M52" i="7" s="1"/>
  <c r="L55" i="7"/>
  <c r="M55" i="7" s="1"/>
  <c r="K60" i="7"/>
  <c r="M60" i="7" s="1"/>
  <c r="L63" i="7"/>
  <c r="M63" i="7" s="1"/>
  <c r="K68" i="7"/>
  <c r="M68" i="7" s="1"/>
  <c r="L71" i="7"/>
  <c r="M71" i="7" s="1"/>
  <c r="K76" i="7"/>
  <c r="M76" i="7" s="1"/>
  <c r="L85" i="7"/>
  <c r="M85" i="7" s="1"/>
  <c r="L90" i="7"/>
  <c r="M90" i="7" s="1"/>
  <c r="K92" i="7"/>
  <c r="M92" i="7" s="1"/>
  <c r="L97" i="7"/>
  <c r="M97" i="7" s="1"/>
  <c r="L104" i="7"/>
  <c r="M104" i="7" s="1"/>
  <c r="K106" i="7"/>
  <c r="M106" i="7" s="1"/>
  <c r="L112" i="7"/>
  <c r="M112" i="7" s="1"/>
  <c r="L117" i="7"/>
  <c r="M117" i="7" s="1"/>
  <c r="K122" i="7"/>
  <c r="M122" i="7" s="1"/>
  <c r="L125" i="7"/>
  <c r="M125" i="7" s="1"/>
  <c r="L134" i="7"/>
  <c r="J131" i="6"/>
  <c r="J130" i="6"/>
  <c r="G130" i="6"/>
  <c r="I130" i="6" s="1"/>
  <c r="L130" i="6" s="1"/>
  <c r="J129" i="6"/>
  <c r="G129" i="6"/>
  <c r="I129" i="6" s="1"/>
  <c r="J128" i="6"/>
  <c r="M128" i="6" s="1"/>
  <c r="J127" i="6"/>
  <c r="M127" i="6" s="1"/>
  <c r="J126" i="6"/>
  <c r="I126" i="6"/>
  <c r="K126" i="6" s="1"/>
  <c r="J125" i="6"/>
  <c r="I125" i="6"/>
  <c r="J124" i="6"/>
  <c r="I124" i="6"/>
  <c r="L124" i="6" s="1"/>
  <c r="J123" i="6"/>
  <c r="I123" i="6"/>
  <c r="G122" i="6"/>
  <c r="I122" i="6" s="1"/>
  <c r="J121" i="6"/>
  <c r="M121" i="6" s="1"/>
  <c r="J120" i="6"/>
  <c r="I120" i="6"/>
  <c r="L120" i="6" s="1"/>
  <c r="J119" i="6"/>
  <c r="I119" i="6"/>
  <c r="J118" i="6"/>
  <c r="I118" i="6"/>
  <c r="L118" i="6" s="1"/>
  <c r="J117" i="6"/>
  <c r="I117" i="6"/>
  <c r="L117" i="6" s="1"/>
  <c r="G116" i="6"/>
  <c r="I116" i="6" s="1"/>
  <c r="J115" i="6"/>
  <c r="I115" i="6"/>
  <c r="K115" i="6" s="1"/>
  <c r="J114" i="6"/>
  <c r="I114" i="6"/>
  <c r="J113" i="6"/>
  <c r="I113" i="6"/>
  <c r="L113" i="6" s="1"/>
  <c r="J112" i="6"/>
  <c r="I112" i="6"/>
  <c r="K112" i="6" s="1"/>
  <c r="J111" i="6"/>
  <c r="I111" i="6"/>
  <c r="J110" i="6"/>
  <c r="H110" i="6"/>
  <c r="I110" i="6" s="1"/>
  <c r="L110" i="6" s="1"/>
  <c r="J109" i="6"/>
  <c r="G109" i="6"/>
  <c r="I109" i="6" s="1"/>
  <c r="L109" i="6" s="1"/>
  <c r="J108" i="6"/>
  <c r="I108" i="6"/>
  <c r="L108" i="6" s="1"/>
  <c r="J107" i="6"/>
  <c r="I107" i="6"/>
  <c r="L107" i="6" s="1"/>
  <c r="J106" i="6"/>
  <c r="I106" i="6"/>
  <c r="J105" i="6"/>
  <c r="I105" i="6"/>
  <c r="L105" i="6" s="1"/>
  <c r="J104" i="6"/>
  <c r="I104" i="6"/>
  <c r="K104" i="6" s="1"/>
  <c r="J103" i="6"/>
  <c r="I103" i="6"/>
  <c r="L103" i="6" s="1"/>
  <c r="L102" i="6"/>
  <c r="J102" i="6"/>
  <c r="I102" i="6"/>
  <c r="K102" i="6" s="1"/>
  <c r="J101" i="6"/>
  <c r="I101" i="6"/>
  <c r="J100" i="6"/>
  <c r="I100" i="6"/>
  <c r="J99" i="6"/>
  <c r="I99" i="6"/>
  <c r="K99" i="6" s="1"/>
  <c r="J98" i="6"/>
  <c r="I98" i="6"/>
  <c r="L98" i="6" s="1"/>
  <c r="J97" i="6"/>
  <c r="I97" i="6"/>
  <c r="J96" i="6"/>
  <c r="I96" i="6"/>
  <c r="J95" i="6"/>
  <c r="I95" i="6"/>
  <c r="L95" i="6" s="1"/>
  <c r="J94" i="6"/>
  <c r="I94" i="6"/>
  <c r="J93" i="6"/>
  <c r="I93" i="6"/>
  <c r="L93" i="6" s="1"/>
  <c r="J92" i="6"/>
  <c r="I92" i="6"/>
  <c r="L92" i="6" s="1"/>
  <c r="J91" i="6"/>
  <c r="I91" i="6"/>
  <c r="J90" i="6"/>
  <c r="I90" i="6"/>
  <c r="L90" i="6" s="1"/>
  <c r="J89" i="6"/>
  <c r="I89" i="6"/>
  <c r="K89" i="6" s="1"/>
  <c r="J88" i="6"/>
  <c r="I88" i="6"/>
  <c r="L88" i="6" s="1"/>
  <c r="L87" i="6"/>
  <c r="J87" i="6"/>
  <c r="I87" i="6"/>
  <c r="K87" i="6" s="1"/>
  <c r="J86" i="6"/>
  <c r="I86" i="6"/>
  <c r="J85" i="6"/>
  <c r="I85" i="6"/>
  <c r="L85" i="6" s="1"/>
  <c r="J84" i="6"/>
  <c r="I84" i="6"/>
  <c r="K84" i="6" s="1"/>
  <c r="J83" i="6"/>
  <c r="I83" i="6"/>
  <c r="L83" i="6" s="1"/>
  <c r="L82" i="6"/>
  <c r="K82" i="6"/>
  <c r="J82" i="6"/>
  <c r="I82" i="6"/>
  <c r="J81" i="6"/>
  <c r="I81" i="6"/>
  <c r="J80" i="6"/>
  <c r="I80" i="6"/>
  <c r="L80" i="6" s="1"/>
  <c r="J79" i="6"/>
  <c r="I79" i="6"/>
  <c r="J78" i="6"/>
  <c r="I78" i="6"/>
  <c r="L78" i="6" s="1"/>
  <c r="J77" i="6"/>
  <c r="I77" i="6"/>
  <c r="J76" i="6"/>
  <c r="L76" i="6"/>
  <c r="J75" i="6"/>
  <c r="I75" i="6"/>
  <c r="L75" i="6" s="1"/>
  <c r="L74" i="6"/>
  <c r="J74" i="6"/>
  <c r="I74" i="6"/>
  <c r="K74" i="6" s="1"/>
  <c r="J73" i="6"/>
  <c r="I73" i="6"/>
  <c r="L73" i="6" s="1"/>
  <c r="J72" i="6"/>
  <c r="I72" i="6"/>
  <c r="J71" i="6"/>
  <c r="I71" i="6"/>
  <c r="L71" i="6" s="1"/>
  <c r="J70" i="6"/>
  <c r="I70" i="6"/>
  <c r="J69" i="6"/>
  <c r="I69" i="6"/>
  <c r="L69" i="6" s="1"/>
  <c r="J68" i="6"/>
  <c r="I68" i="6"/>
  <c r="J67" i="6"/>
  <c r="I67" i="6"/>
  <c r="J66" i="6"/>
  <c r="I66" i="6"/>
  <c r="L66" i="6" s="1"/>
  <c r="J65" i="6"/>
  <c r="I65" i="6"/>
  <c r="K65" i="6" s="1"/>
  <c r="J64" i="6"/>
  <c r="I64" i="6"/>
  <c r="K64" i="6" s="1"/>
  <c r="J63" i="6"/>
  <c r="I63" i="6"/>
  <c r="L63" i="6" s="1"/>
  <c r="J62" i="6"/>
  <c r="I62" i="6"/>
  <c r="J61" i="6"/>
  <c r="I61" i="6"/>
  <c r="L61" i="6" s="1"/>
  <c r="L60" i="6"/>
  <c r="J60" i="6"/>
  <c r="I60" i="6"/>
  <c r="K60" i="6" s="1"/>
  <c r="J59" i="6"/>
  <c r="I59" i="6"/>
  <c r="J58" i="6"/>
  <c r="I58" i="6"/>
  <c r="L58" i="6" s="1"/>
  <c r="J57" i="6"/>
  <c r="I57" i="6"/>
  <c r="K57" i="6" s="1"/>
  <c r="J56" i="6"/>
  <c r="I56" i="6"/>
  <c r="L56" i="6" s="1"/>
  <c r="J55" i="6"/>
  <c r="I55" i="6"/>
  <c r="K55" i="6" s="1"/>
  <c r="J54" i="6"/>
  <c r="I54" i="6"/>
  <c r="J53" i="6"/>
  <c r="I53" i="6"/>
  <c r="L53" i="6" s="1"/>
  <c r="J52" i="6"/>
  <c r="I52" i="6"/>
  <c r="K52" i="6" s="1"/>
  <c r="J51" i="6"/>
  <c r="I51" i="6"/>
  <c r="J50" i="6"/>
  <c r="I50" i="6"/>
  <c r="L50" i="6" s="1"/>
  <c r="J49" i="6"/>
  <c r="I49" i="6"/>
  <c r="K49" i="6" s="1"/>
  <c r="J48" i="6"/>
  <c r="I48" i="6"/>
  <c r="K48" i="6" s="1"/>
  <c r="J47" i="6"/>
  <c r="I47" i="6"/>
  <c r="L47" i="6" s="1"/>
  <c r="J46" i="6"/>
  <c r="I46" i="6"/>
  <c r="J45" i="6"/>
  <c r="I45" i="6"/>
  <c r="L45" i="6" s="1"/>
  <c r="L132" i="6" s="1"/>
  <c r="J44" i="6"/>
  <c r="I44" i="6"/>
  <c r="K44" i="6" s="1"/>
  <c r="J43" i="6"/>
  <c r="I43" i="6"/>
  <c r="L43" i="6" s="1"/>
  <c r="J42" i="6"/>
  <c r="I42" i="6"/>
  <c r="K42" i="6" s="1"/>
  <c r="J41" i="6"/>
  <c r="I41" i="6"/>
  <c r="J40" i="6"/>
  <c r="I40" i="6"/>
  <c r="L40" i="6" s="1"/>
  <c r="J39" i="6"/>
  <c r="I39" i="6"/>
  <c r="K39" i="6" s="1"/>
  <c r="J38" i="6"/>
  <c r="I38" i="6"/>
  <c r="K38" i="6" s="1"/>
  <c r="J37" i="6"/>
  <c r="I37" i="6"/>
  <c r="L37" i="6" s="1"/>
  <c r="J36" i="6"/>
  <c r="I36" i="6"/>
  <c r="J35" i="6"/>
  <c r="I35" i="6"/>
  <c r="L35" i="6" s="1"/>
  <c r="J34" i="6"/>
  <c r="I34" i="6"/>
  <c r="J33" i="6"/>
  <c r="I33" i="6"/>
  <c r="J32" i="6"/>
  <c r="I32" i="6"/>
  <c r="K32" i="6" s="1"/>
  <c r="J31" i="6"/>
  <c r="I31" i="6"/>
  <c r="K31" i="6" s="1"/>
  <c r="J30" i="6"/>
  <c r="I30" i="6"/>
  <c r="L30" i="6" s="1"/>
  <c r="J29" i="6"/>
  <c r="I29" i="6"/>
  <c r="J28" i="6"/>
  <c r="I28" i="6"/>
  <c r="L28" i="6" s="1"/>
  <c r="J27" i="6"/>
  <c r="I27" i="6"/>
  <c r="L27" i="6" s="1"/>
  <c r="J26" i="6"/>
  <c r="I26" i="6"/>
  <c r="J25" i="6"/>
  <c r="I25" i="6"/>
  <c r="L25" i="6" s="1"/>
  <c r="J24" i="6"/>
  <c r="I24" i="6"/>
  <c r="K24" i="6" s="1"/>
  <c r="J23" i="6"/>
  <c r="I23" i="6"/>
  <c r="J22" i="6"/>
  <c r="I22" i="6"/>
  <c r="L22" i="6" s="1"/>
  <c r="J21" i="6"/>
  <c r="I21" i="6"/>
  <c r="J20" i="6"/>
  <c r="I20" i="6"/>
  <c r="L20" i="6" s="1"/>
  <c r="K19" i="6"/>
  <c r="J19" i="6"/>
  <c r="I19" i="6"/>
  <c r="L19" i="6" s="1"/>
  <c r="J18" i="6"/>
  <c r="I18" i="6"/>
  <c r="K18" i="6" s="1"/>
  <c r="J17" i="6"/>
  <c r="I17" i="6"/>
  <c r="J16" i="6"/>
  <c r="I16" i="6"/>
  <c r="J15" i="6"/>
  <c r="I15" i="6"/>
  <c r="K15" i="6" s="1"/>
  <c r="J14" i="6"/>
  <c r="I14" i="6"/>
  <c r="K14" i="6" s="1"/>
  <c r="J13" i="6"/>
  <c r="I13" i="6"/>
  <c r="L13" i="6" s="1"/>
  <c r="J12" i="6"/>
  <c r="I12" i="6"/>
  <c r="J11" i="6"/>
  <c r="I11" i="6"/>
  <c r="L11" i="6" s="1"/>
  <c r="J10" i="6"/>
  <c r="I10" i="6"/>
  <c r="J9" i="6"/>
  <c r="I9" i="6"/>
  <c r="L9" i="6" s="1"/>
  <c r="J8" i="6"/>
  <c r="I8" i="6"/>
  <c r="K8" i="6" s="1"/>
  <c r="J7" i="6"/>
  <c r="I7" i="6"/>
  <c r="G7" i="6"/>
  <c r="J6" i="6"/>
  <c r="I6" i="6"/>
  <c r="J5" i="6"/>
  <c r="I5" i="6"/>
  <c r="J4" i="6"/>
  <c r="I4" i="6"/>
  <c r="L4" i="6" s="1"/>
  <c r="J3" i="6"/>
  <c r="I3" i="6"/>
  <c r="J2" i="6"/>
  <c r="I2" i="6"/>
  <c r="J131" i="5"/>
  <c r="J130" i="5"/>
  <c r="G130" i="5"/>
  <c r="I130" i="5" s="1"/>
  <c r="J129" i="5"/>
  <c r="G129" i="5"/>
  <c r="I129" i="5" s="1"/>
  <c r="J128" i="5"/>
  <c r="M128" i="5" s="1"/>
  <c r="J127" i="5"/>
  <c r="M127" i="5" s="1"/>
  <c r="J126" i="5"/>
  <c r="I126" i="5"/>
  <c r="K126" i="5" s="1"/>
  <c r="J125" i="5"/>
  <c r="I125" i="5"/>
  <c r="J124" i="5"/>
  <c r="I124" i="5"/>
  <c r="L124" i="5" s="1"/>
  <c r="J123" i="5"/>
  <c r="I123" i="5"/>
  <c r="K123" i="5" s="1"/>
  <c r="G122" i="5"/>
  <c r="I122" i="5" s="1"/>
  <c r="J121" i="5"/>
  <c r="M121" i="5" s="1"/>
  <c r="J120" i="5"/>
  <c r="I120" i="5"/>
  <c r="L120" i="5" s="1"/>
  <c r="J119" i="5"/>
  <c r="I119" i="5"/>
  <c r="K119" i="5" s="1"/>
  <c r="J118" i="5"/>
  <c r="I118" i="5"/>
  <c r="K118" i="5" s="1"/>
  <c r="J117" i="5"/>
  <c r="I117" i="5"/>
  <c r="K117" i="5" s="1"/>
  <c r="G116" i="5"/>
  <c r="I116" i="5" s="1"/>
  <c r="J115" i="5"/>
  <c r="I115" i="5"/>
  <c r="L115" i="5" s="1"/>
  <c r="J114" i="5"/>
  <c r="I114" i="5"/>
  <c r="K114" i="5" s="1"/>
  <c r="J113" i="5"/>
  <c r="I113" i="5"/>
  <c r="L113" i="5" s="1"/>
  <c r="J112" i="5"/>
  <c r="I112" i="5"/>
  <c r="J111" i="5"/>
  <c r="I111" i="5"/>
  <c r="J110" i="5"/>
  <c r="H110" i="5"/>
  <c r="I110" i="5" s="1"/>
  <c r="J109" i="5"/>
  <c r="G109" i="5"/>
  <c r="I109" i="5" s="1"/>
  <c r="J108" i="5"/>
  <c r="I108" i="5"/>
  <c r="J107" i="5"/>
  <c r="I107" i="5"/>
  <c r="L107" i="5" s="1"/>
  <c r="J106" i="5"/>
  <c r="I106" i="5"/>
  <c r="J105" i="5"/>
  <c r="I105" i="5"/>
  <c r="J104" i="5"/>
  <c r="I104" i="5"/>
  <c r="L104" i="5" s="1"/>
  <c r="J103" i="5"/>
  <c r="I103" i="5"/>
  <c r="J102" i="5"/>
  <c r="I102" i="5"/>
  <c r="L102" i="5" s="1"/>
  <c r="J101" i="5"/>
  <c r="I101" i="5"/>
  <c r="K101" i="5" s="1"/>
  <c r="J100" i="5"/>
  <c r="I100" i="5"/>
  <c r="L100" i="5" s="1"/>
  <c r="J99" i="5"/>
  <c r="I99" i="5"/>
  <c r="K99" i="5" s="1"/>
  <c r="J98" i="5"/>
  <c r="I98" i="5"/>
  <c r="J97" i="5"/>
  <c r="I97" i="5"/>
  <c r="J96" i="5"/>
  <c r="I96" i="5"/>
  <c r="K96" i="5" s="1"/>
  <c r="J95" i="5"/>
  <c r="I95" i="5"/>
  <c r="L95" i="5" s="1"/>
  <c r="J94" i="5"/>
  <c r="I94" i="5"/>
  <c r="K94" i="5" s="1"/>
  <c r="J93" i="5"/>
  <c r="I93" i="5"/>
  <c r="J92" i="5"/>
  <c r="I92" i="5"/>
  <c r="L92" i="5" s="1"/>
  <c r="J91" i="5"/>
  <c r="I91" i="5"/>
  <c r="J90" i="5"/>
  <c r="I90" i="5"/>
  <c r="L90" i="5" s="1"/>
  <c r="J89" i="5"/>
  <c r="I89" i="5"/>
  <c r="L89" i="5" s="1"/>
  <c r="J88" i="5"/>
  <c r="I88" i="5"/>
  <c r="J87" i="5"/>
  <c r="I87" i="5"/>
  <c r="L87" i="5" s="1"/>
  <c r="J86" i="5"/>
  <c r="I86" i="5"/>
  <c r="K86" i="5" s="1"/>
  <c r="J85" i="5"/>
  <c r="I85" i="5"/>
  <c r="K85" i="5" s="1"/>
  <c r="J84" i="5"/>
  <c r="I84" i="5"/>
  <c r="J83" i="5"/>
  <c r="I83" i="5"/>
  <c r="J82" i="5"/>
  <c r="I82" i="5"/>
  <c r="L82" i="5" s="1"/>
  <c r="J81" i="5"/>
  <c r="I81" i="5"/>
  <c r="J80" i="5"/>
  <c r="I80" i="5"/>
  <c r="L80" i="5" s="1"/>
  <c r="J79" i="5"/>
  <c r="I79" i="5"/>
  <c r="J78" i="5"/>
  <c r="I78" i="5"/>
  <c r="J77" i="5"/>
  <c r="I77" i="5"/>
  <c r="L77" i="5" s="1"/>
  <c r="J76" i="5"/>
  <c r="I76" i="5"/>
  <c r="L76" i="5" s="1"/>
  <c r="J75" i="5"/>
  <c r="I75" i="5"/>
  <c r="L75" i="5" s="1"/>
  <c r="J74" i="5"/>
  <c r="I74" i="5"/>
  <c r="J73" i="5"/>
  <c r="I73" i="5"/>
  <c r="L73" i="5" s="1"/>
  <c r="J72" i="5"/>
  <c r="I72" i="5"/>
  <c r="J71" i="5"/>
  <c r="I71" i="5"/>
  <c r="L71" i="5" s="1"/>
  <c r="J70" i="5"/>
  <c r="I70" i="5"/>
  <c r="L70" i="5" s="1"/>
  <c r="J69" i="5"/>
  <c r="I69" i="5"/>
  <c r="K69" i="5" s="1"/>
  <c r="J68" i="5"/>
  <c r="I68" i="5"/>
  <c r="K68" i="5" s="1"/>
  <c r="J67" i="5"/>
  <c r="I67" i="5"/>
  <c r="J66" i="5"/>
  <c r="I66" i="5"/>
  <c r="L66" i="5" s="1"/>
  <c r="J65" i="5"/>
  <c r="I65" i="5"/>
  <c r="J64" i="5"/>
  <c r="I64" i="5"/>
  <c r="J63" i="5"/>
  <c r="I63" i="5"/>
  <c r="L63" i="5" s="1"/>
  <c r="J62" i="5"/>
  <c r="I62" i="5"/>
  <c r="K62" i="5" s="1"/>
  <c r="J61" i="5"/>
  <c r="I61" i="5"/>
  <c r="L61" i="5" s="1"/>
  <c r="J60" i="5"/>
  <c r="I60" i="5"/>
  <c r="K60" i="5" s="1"/>
  <c r="J59" i="5"/>
  <c r="I59" i="5"/>
  <c r="J58" i="5"/>
  <c r="I58" i="5"/>
  <c r="L58" i="5" s="1"/>
  <c r="J57" i="5"/>
  <c r="I57" i="5"/>
  <c r="K57" i="5" s="1"/>
  <c r="J56" i="5"/>
  <c r="I56" i="5"/>
  <c r="J55" i="5"/>
  <c r="I55" i="5"/>
  <c r="L55" i="5" s="1"/>
  <c r="J54" i="5"/>
  <c r="I54" i="5"/>
  <c r="K54" i="5" s="1"/>
  <c r="J53" i="5"/>
  <c r="I53" i="5"/>
  <c r="L53" i="5" s="1"/>
  <c r="J52" i="5"/>
  <c r="I52" i="5"/>
  <c r="J51" i="5"/>
  <c r="I51" i="5"/>
  <c r="J50" i="5"/>
  <c r="I50" i="5"/>
  <c r="K50" i="5" s="1"/>
  <c r="J49" i="5"/>
  <c r="I49" i="5"/>
  <c r="L49" i="5" s="1"/>
  <c r="J48" i="5"/>
  <c r="I48" i="5"/>
  <c r="J47" i="5"/>
  <c r="I47" i="5"/>
  <c r="L47" i="5" s="1"/>
  <c r="J46" i="5"/>
  <c r="I46" i="5"/>
  <c r="K45" i="5"/>
  <c r="J45" i="5"/>
  <c r="I45" i="5"/>
  <c r="L45" i="5" s="1"/>
  <c r="J44" i="5"/>
  <c r="I44" i="5"/>
  <c r="J43" i="5"/>
  <c r="I43" i="5"/>
  <c r="J42" i="5"/>
  <c r="I42" i="5"/>
  <c r="L42" i="5" s="1"/>
  <c r="J41" i="5"/>
  <c r="I41" i="5"/>
  <c r="J40" i="5"/>
  <c r="I40" i="5"/>
  <c r="K40" i="5" s="1"/>
  <c r="L39" i="5"/>
  <c r="J39" i="5"/>
  <c r="J132" i="5" s="1"/>
  <c r="I39" i="5"/>
  <c r="K39" i="5" s="1"/>
  <c r="J38" i="5"/>
  <c r="I38" i="5"/>
  <c r="J37" i="5"/>
  <c r="I37" i="5"/>
  <c r="L37" i="5" s="1"/>
  <c r="J36" i="5"/>
  <c r="I36" i="5"/>
  <c r="J35" i="5"/>
  <c r="I35" i="5"/>
  <c r="L35" i="5" s="1"/>
  <c r="J34" i="5"/>
  <c r="I34" i="5"/>
  <c r="K34" i="5" s="1"/>
  <c r="J33" i="5"/>
  <c r="I33" i="5"/>
  <c r="L33" i="5" s="1"/>
  <c r="J32" i="5"/>
  <c r="I32" i="5"/>
  <c r="L32" i="5" s="1"/>
  <c r="J31" i="5"/>
  <c r="I31" i="5"/>
  <c r="J30" i="5"/>
  <c r="I30" i="5"/>
  <c r="L30" i="5" s="1"/>
  <c r="J29" i="5"/>
  <c r="I29" i="5"/>
  <c r="K29" i="5" s="1"/>
  <c r="L28" i="5"/>
  <c r="J28" i="5"/>
  <c r="I28" i="5"/>
  <c r="K28" i="5" s="1"/>
  <c r="J27" i="5"/>
  <c r="I27" i="5"/>
  <c r="K27" i="5" s="1"/>
  <c r="J26" i="5"/>
  <c r="I26" i="5"/>
  <c r="J25" i="5"/>
  <c r="I25" i="5"/>
  <c r="K25" i="5" s="1"/>
  <c r="J24" i="5"/>
  <c r="I24" i="5"/>
  <c r="K24" i="5" s="1"/>
  <c r="J23" i="5"/>
  <c r="I23" i="5"/>
  <c r="L23" i="5" s="1"/>
  <c r="J22" i="5"/>
  <c r="I22" i="5"/>
  <c r="L22" i="5" s="1"/>
  <c r="J21" i="5"/>
  <c r="I21" i="5"/>
  <c r="L21" i="5" s="1"/>
  <c r="J20" i="5"/>
  <c r="I20" i="5"/>
  <c r="L20" i="5" s="1"/>
  <c r="J19" i="5"/>
  <c r="I19" i="5"/>
  <c r="J18" i="5"/>
  <c r="I18" i="5"/>
  <c r="L18" i="5" s="1"/>
  <c r="J17" i="5"/>
  <c r="I17" i="5"/>
  <c r="K17" i="5" s="1"/>
  <c r="J16" i="5"/>
  <c r="I16" i="5"/>
  <c r="L16" i="5" s="1"/>
  <c r="J15" i="5"/>
  <c r="I15" i="5"/>
  <c r="K15" i="5" s="1"/>
  <c r="J14" i="5"/>
  <c r="I14" i="5"/>
  <c r="J13" i="5"/>
  <c r="I13" i="5"/>
  <c r="L13" i="5" s="1"/>
  <c r="J12" i="5"/>
  <c r="I12" i="5"/>
  <c r="J11" i="5"/>
  <c r="I11" i="5"/>
  <c r="L11" i="5" s="1"/>
  <c r="J10" i="5"/>
  <c r="I10" i="5"/>
  <c r="J9" i="5"/>
  <c r="I9" i="5"/>
  <c r="K9" i="5" s="1"/>
  <c r="J8" i="5"/>
  <c r="I8" i="5"/>
  <c r="L8" i="5" s="1"/>
  <c r="J7" i="5"/>
  <c r="G7" i="5"/>
  <c r="I7" i="5" s="1"/>
  <c r="J6" i="5"/>
  <c r="I6" i="5"/>
  <c r="L6" i="5" s="1"/>
  <c r="J5" i="5"/>
  <c r="I5" i="5"/>
  <c r="K5" i="5" s="1"/>
  <c r="J4" i="5"/>
  <c r="I4" i="5"/>
  <c r="K4" i="5" s="1"/>
  <c r="J3" i="5"/>
  <c r="I3" i="5"/>
  <c r="K3" i="5" s="1"/>
  <c r="J2" i="5"/>
  <c r="I2" i="5"/>
  <c r="E132" i="3"/>
  <c r="E132" i="4"/>
  <c r="J131" i="4"/>
  <c r="J130" i="4"/>
  <c r="G130" i="4"/>
  <c r="I130" i="4" s="1"/>
  <c r="J129" i="4"/>
  <c r="G129" i="4"/>
  <c r="I129" i="4" s="1"/>
  <c r="J128" i="4"/>
  <c r="M128" i="4" s="1"/>
  <c r="J127" i="4"/>
  <c r="M127" i="4" s="1"/>
  <c r="J126" i="4"/>
  <c r="I126" i="4"/>
  <c r="L126" i="4" s="1"/>
  <c r="J125" i="4"/>
  <c r="I125" i="4"/>
  <c r="L124" i="4"/>
  <c r="J124" i="4"/>
  <c r="I124" i="4"/>
  <c r="K124" i="4" s="1"/>
  <c r="J123" i="4"/>
  <c r="I123" i="4"/>
  <c r="G122" i="4"/>
  <c r="I122" i="4" s="1"/>
  <c r="J121" i="4"/>
  <c r="M121" i="4" s="1"/>
  <c r="J120" i="4"/>
  <c r="I120" i="4"/>
  <c r="J119" i="4"/>
  <c r="I119" i="4"/>
  <c r="J118" i="4"/>
  <c r="I118" i="4"/>
  <c r="J117" i="4"/>
  <c r="I117" i="4"/>
  <c r="G116" i="4"/>
  <c r="I116" i="4" s="1"/>
  <c r="K115" i="4"/>
  <c r="J115" i="4"/>
  <c r="I115" i="4"/>
  <c r="L115" i="4" s="1"/>
  <c r="J114" i="4"/>
  <c r="I114" i="4"/>
  <c r="J113" i="4"/>
  <c r="I113" i="4"/>
  <c r="K112" i="4"/>
  <c r="J112" i="4"/>
  <c r="I112" i="4"/>
  <c r="L112" i="4" s="1"/>
  <c r="J111" i="4"/>
  <c r="I111" i="4"/>
  <c r="J110" i="4"/>
  <c r="H110" i="4"/>
  <c r="I110" i="4" s="1"/>
  <c r="J109" i="4"/>
  <c r="G109" i="4"/>
  <c r="I109" i="4" s="1"/>
  <c r="J108" i="4"/>
  <c r="I108" i="4"/>
  <c r="J107" i="4"/>
  <c r="I107" i="4"/>
  <c r="L107" i="4" s="1"/>
  <c r="J106" i="4"/>
  <c r="I106" i="4"/>
  <c r="J105" i="4"/>
  <c r="I105" i="4"/>
  <c r="L105" i="4" s="1"/>
  <c r="K104" i="4"/>
  <c r="J104" i="4"/>
  <c r="I104" i="4"/>
  <c r="J103" i="4"/>
  <c r="I103" i="4"/>
  <c r="K103" i="4" s="1"/>
  <c r="J102" i="4"/>
  <c r="I102" i="4"/>
  <c r="K102" i="4" s="1"/>
  <c r="J101" i="4"/>
  <c r="I101" i="4"/>
  <c r="J100" i="4"/>
  <c r="I100" i="4"/>
  <c r="K99" i="4"/>
  <c r="J99" i="4"/>
  <c r="I99" i="4"/>
  <c r="J98" i="4"/>
  <c r="I98" i="4"/>
  <c r="K98" i="4" s="1"/>
  <c r="L97" i="4"/>
  <c r="J97" i="4"/>
  <c r="I97" i="4"/>
  <c r="K97" i="4" s="1"/>
  <c r="J96" i="4"/>
  <c r="I96" i="4"/>
  <c r="J95" i="4"/>
  <c r="I95" i="4"/>
  <c r="J94" i="4"/>
  <c r="I94" i="4"/>
  <c r="L94" i="4" s="1"/>
  <c r="J93" i="4"/>
  <c r="I93" i="4"/>
  <c r="L93" i="4" s="1"/>
  <c r="J92" i="4"/>
  <c r="I92" i="4"/>
  <c r="J91" i="4"/>
  <c r="I91" i="4"/>
  <c r="J90" i="4"/>
  <c r="I90" i="4"/>
  <c r="L90" i="4" s="1"/>
  <c r="J89" i="4"/>
  <c r="I89" i="4"/>
  <c r="K89" i="4" s="1"/>
  <c r="J88" i="4"/>
  <c r="I88" i="4"/>
  <c r="K88" i="4" s="1"/>
  <c r="J87" i="4"/>
  <c r="I87" i="4"/>
  <c r="K87" i="4" s="1"/>
  <c r="J86" i="4"/>
  <c r="I86" i="4"/>
  <c r="J85" i="4"/>
  <c r="I85" i="4"/>
  <c r="K84" i="4"/>
  <c r="J84" i="4"/>
  <c r="I84" i="4"/>
  <c r="L84" i="4" s="1"/>
  <c r="J83" i="4"/>
  <c r="I83" i="4"/>
  <c r="L83" i="4" s="1"/>
  <c r="J82" i="4"/>
  <c r="I82" i="4"/>
  <c r="K82" i="4" s="1"/>
  <c r="J81" i="4"/>
  <c r="I81" i="4"/>
  <c r="J80" i="4"/>
  <c r="I80" i="4"/>
  <c r="L80" i="4" s="1"/>
  <c r="J79" i="4"/>
  <c r="I79" i="4"/>
  <c r="J78" i="4"/>
  <c r="I78" i="4"/>
  <c r="L78" i="4" s="1"/>
  <c r="J77" i="4"/>
  <c r="I77" i="4"/>
  <c r="J76" i="4"/>
  <c r="I76" i="4"/>
  <c r="J75" i="4"/>
  <c r="I75" i="4"/>
  <c r="L75" i="4" s="1"/>
  <c r="J74" i="4"/>
  <c r="I74" i="4"/>
  <c r="K74" i="4" s="1"/>
  <c r="J73" i="4"/>
  <c r="I73" i="4"/>
  <c r="L73" i="4" s="1"/>
  <c r="J72" i="4"/>
  <c r="I72" i="4"/>
  <c r="J71" i="4"/>
  <c r="I71" i="4"/>
  <c r="L71" i="4" s="1"/>
  <c r="J70" i="4"/>
  <c r="I70" i="4"/>
  <c r="J69" i="4"/>
  <c r="I69" i="4"/>
  <c r="J68" i="4"/>
  <c r="I68" i="4"/>
  <c r="L68" i="4" s="1"/>
  <c r="J67" i="4"/>
  <c r="I67" i="4"/>
  <c r="J66" i="4"/>
  <c r="I66" i="4"/>
  <c r="L66" i="4" s="1"/>
  <c r="J65" i="4"/>
  <c r="I65" i="4"/>
  <c r="K65" i="4" s="1"/>
  <c r="J64" i="4"/>
  <c r="I64" i="4"/>
  <c r="K64" i="4" s="1"/>
  <c r="J63" i="4"/>
  <c r="I63" i="4"/>
  <c r="K63" i="4" s="1"/>
  <c r="J62" i="4"/>
  <c r="I62" i="4"/>
  <c r="J61" i="4"/>
  <c r="I61" i="4"/>
  <c r="J60" i="4"/>
  <c r="I60" i="4"/>
  <c r="L60" i="4" s="1"/>
  <c r="J59" i="4"/>
  <c r="I59" i="4"/>
  <c r="J58" i="4"/>
  <c r="I58" i="4"/>
  <c r="L58" i="4" s="1"/>
  <c r="J57" i="4"/>
  <c r="I57" i="4"/>
  <c r="K57" i="4" s="1"/>
  <c r="J56" i="4"/>
  <c r="I56" i="4"/>
  <c r="K56" i="4" s="1"/>
  <c r="J55" i="4"/>
  <c r="I55" i="4"/>
  <c r="K55" i="4" s="1"/>
  <c r="J54" i="4"/>
  <c r="I54" i="4"/>
  <c r="J53" i="4"/>
  <c r="I53" i="4"/>
  <c r="J52" i="4"/>
  <c r="I52" i="4"/>
  <c r="L52" i="4" s="1"/>
  <c r="J51" i="4"/>
  <c r="I51" i="4"/>
  <c r="J50" i="4"/>
  <c r="I50" i="4"/>
  <c r="L50" i="4" s="1"/>
  <c r="K49" i="4"/>
  <c r="J49" i="4"/>
  <c r="I49" i="4"/>
  <c r="J48" i="4"/>
  <c r="I48" i="4"/>
  <c r="K48" i="4" s="1"/>
  <c r="J47" i="4"/>
  <c r="I47" i="4"/>
  <c r="L47" i="4" s="1"/>
  <c r="J46" i="4"/>
  <c r="I46" i="4"/>
  <c r="J45" i="4"/>
  <c r="I45" i="4"/>
  <c r="L45" i="4" s="1"/>
  <c r="J44" i="4"/>
  <c r="I44" i="4"/>
  <c r="K44" i="4" s="1"/>
  <c r="J43" i="4"/>
  <c r="I43" i="4"/>
  <c r="K43" i="4" s="1"/>
  <c r="J42" i="4"/>
  <c r="I42" i="4"/>
  <c r="J41" i="4"/>
  <c r="I41" i="4"/>
  <c r="J40" i="4"/>
  <c r="I40" i="4"/>
  <c r="L40" i="4" s="1"/>
  <c r="J39" i="4"/>
  <c r="I39" i="4"/>
  <c r="K39" i="4" s="1"/>
  <c r="J38" i="4"/>
  <c r="I38" i="4"/>
  <c r="K38" i="4" s="1"/>
  <c r="J37" i="4"/>
  <c r="I37" i="4"/>
  <c r="L37" i="4" s="1"/>
  <c r="J36" i="4"/>
  <c r="I36" i="4"/>
  <c r="J35" i="4"/>
  <c r="I35" i="4"/>
  <c r="L35" i="4" s="1"/>
  <c r="J34" i="4"/>
  <c r="I34" i="4"/>
  <c r="J33" i="4"/>
  <c r="I33" i="4"/>
  <c r="J32" i="4"/>
  <c r="I32" i="4"/>
  <c r="K32" i="4" s="1"/>
  <c r="K31" i="4"/>
  <c r="J31" i="4"/>
  <c r="I31" i="4"/>
  <c r="J30" i="4"/>
  <c r="I30" i="4"/>
  <c r="J29" i="4"/>
  <c r="I29" i="4"/>
  <c r="J28" i="4"/>
  <c r="I28" i="4"/>
  <c r="L28" i="4" s="1"/>
  <c r="J27" i="4"/>
  <c r="I27" i="4"/>
  <c r="J26" i="4"/>
  <c r="I26" i="4"/>
  <c r="J25" i="4"/>
  <c r="I25" i="4"/>
  <c r="L25" i="4" s="1"/>
  <c r="J24" i="4"/>
  <c r="I24" i="4"/>
  <c r="K24" i="4" s="1"/>
  <c r="J23" i="4"/>
  <c r="I23" i="4"/>
  <c r="J22" i="4"/>
  <c r="I22" i="4"/>
  <c r="L22" i="4" s="1"/>
  <c r="J21" i="4"/>
  <c r="I21" i="4"/>
  <c r="L20" i="4"/>
  <c r="J20" i="4"/>
  <c r="I20" i="4"/>
  <c r="J19" i="4"/>
  <c r="I19" i="4"/>
  <c r="K19" i="4" s="1"/>
  <c r="J18" i="4"/>
  <c r="I18" i="4"/>
  <c r="J17" i="4"/>
  <c r="I17" i="4"/>
  <c r="J16" i="4"/>
  <c r="I16" i="4"/>
  <c r="K15" i="4"/>
  <c r="J15" i="4"/>
  <c r="I15" i="4"/>
  <c r="J14" i="4"/>
  <c r="I14" i="4"/>
  <c r="K14" i="4" s="1"/>
  <c r="J13" i="4"/>
  <c r="I13" i="4"/>
  <c r="L13" i="4" s="1"/>
  <c r="J12" i="4"/>
  <c r="I12" i="4"/>
  <c r="J11" i="4"/>
  <c r="I11" i="4"/>
  <c r="L11" i="4" s="1"/>
  <c r="J10" i="4"/>
  <c r="I10" i="4"/>
  <c r="J9" i="4"/>
  <c r="I9" i="4"/>
  <c r="L9" i="4" s="1"/>
  <c r="K8" i="4"/>
  <c r="J8" i="4"/>
  <c r="I8" i="4"/>
  <c r="J7" i="4"/>
  <c r="G7" i="4"/>
  <c r="I7" i="4" s="1"/>
  <c r="J6" i="4"/>
  <c r="I6" i="4"/>
  <c r="J5" i="4"/>
  <c r="I5" i="4"/>
  <c r="J4" i="4"/>
  <c r="I4" i="4"/>
  <c r="L4" i="4" s="1"/>
  <c r="J3" i="4"/>
  <c r="I3" i="4"/>
  <c r="L3" i="4" s="1"/>
  <c r="J2" i="4"/>
  <c r="I2" i="4"/>
  <c r="J131" i="3"/>
  <c r="J130" i="3"/>
  <c r="G130" i="3"/>
  <c r="I130" i="3" s="1"/>
  <c r="J129" i="3"/>
  <c r="G129" i="3"/>
  <c r="I129" i="3" s="1"/>
  <c r="J128" i="3"/>
  <c r="M128" i="3" s="1"/>
  <c r="J127" i="3"/>
  <c r="M127" i="3" s="1"/>
  <c r="K126" i="3"/>
  <c r="J126" i="3"/>
  <c r="I126" i="3"/>
  <c r="J125" i="3"/>
  <c r="I125" i="3"/>
  <c r="J124" i="3"/>
  <c r="I124" i="3"/>
  <c r="L124" i="3" s="1"/>
  <c r="J123" i="3"/>
  <c r="I123" i="3"/>
  <c r="K123" i="3" s="1"/>
  <c r="J122" i="3"/>
  <c r="M122" i="3" s="1"/>
  <c r="J121" i="3"/>
  <c r="M121" i="3" s="1"/>
  <c r="L120" i="3"/>
  <c r="J120" i="3"/>
  <c r="I120" i="3"/>
  <c r="K120" i="3" s="1"/>
  <c r="J119" i="3"/>
  <c r="I119" i="3"/>
  <c r="J118" i="3"/>
  <c r="I118" i="3"/>
  <c r="L118" i="3" s="1"/>
  <c r="J117" i="3"/>
  <c r="I117" i="3"/>
  <c r="K117" i="3" s="1"/>
  <c r="I116" i="3"/>
  <c r="L115" i="3"/>
  <c r="J115" i="3"/>
  <c r="I115" i="3"/>
  <c r="K115" i="3" s="1"/>
  <c r="J114" i="3"/>
  <c r="I114" i="3"/>
  <c r="J113" i="3"/>
  <c r="I113" i="3"/>
  <c r="L113" i="3" s="1"/>
  <c r="J112" i="3"/>
  <c r="I112" i="3"/>
  <c r="K112" i="3" s="1"/>
  <c r="J111" i="3"/>
  <c r="I111" i="3"/>
  <c r="J110" i="3"/>
  <c r="H110" i="3"/>
  <c r="I110" i="3" s="1"/>
  <c r="J109" i="3"/>
  <c r="G109" i="3"/>
  <c r="I109" i="3" s="1"/>
  <c r="J108" i="3"/>
  <c r="I108" i="3"/>
  <c r="L108" i="3" s="1"/>
  <c r="J107" i="3"/>
  <c r="I107" i="3"/>
  <c r="L107" i="3" s="1"/>
  <c r="J106" i="3"/>
  <c r="I106" i="3"/>
  <c r="J105" i="3"/>
  <c r="I105" i="3"/>
  <c r="K105" i="3" s="1"/>
  <c r="J104" i="3"/>
  <c r="I104" i="3"/>
  <c r="J103" i="3"/>
  <c r="I103" i="3"/>
  <c r="L103" i="3" s="1"/>
  <c r="J102" i="3"/>
  <c r="I102" i="3"/>
  <c r="J101" i="3"/>
  <c r="I101" i="3"/>
  <c r="J100" i="3"/>
  <c r="I100" i="3"/>
  <c r="L100" i="3" s="1"/>
  <c r="J99" i="3"/>
  <c r="I99" i="3"/>
  <c r="J98" i="3"/>
  <c r="I98" i="3"/>
  <c r="L98" i="3" s="1"/>
  <c r="J97" i="3"/>
  <c r="I97" i="3"/>
  <c r="L97" i="3" s="1"/>
  <c r="J96" i="3"/>
  <c r="I96" i="3"/>
  <c r="J95" i="3"/>
  <c r="I95" i="3"/>
  <c r="L95" i="3" s="1"/>
  <c r="J94" i="3"/>
  <c r="I94" i="3"/>
  <c r="K94" i="3" s="1"/>
  <c r="J93" i="3"/>
  <c r="I93" i="3"/>
  <c r="L93" i="3" s="1"/>
  <c r="J92" i="3"/>
  <c r="I92" i="3"/>
  <c r="K92" i="3" s="1"/>
  <c r="J91" i="3"/>
  <c r="I91" i="3"/>
  <c r="L91" i="3" s="1"/>
  <c r="J90" i="3"/>
  <c r="I90" i="3"/>
  <c r="K90" i="3" s="1"/>
  <c r="J89" i="3"/>
  <c r="I89" i="3"/>
  <c r="J88" i="3"/>
  <c r="I88" i="3"/>
  <c r="L88" i="3" s="1"/>
  <c r="J87" i="3"/>
  <c r="I87" i="3"/>
  <c r="L87" i="3" s="1"/>
  <c r="J86" i="3"/>
  <c r="I86" i="3"/>
  <c r="J85" i="3"/>
  <c r="I85" i="3"/>
  <c r="L85" i="3" s="1"/>
  <c r="J84" i="3"/>
  <c r="I84" i="3"/>
  <c r="K84" i="3" s="1"/>
  <c r="J83" i="3"/>
  <c r="I83" i="3"/>
  <c r="L83" i="3" s="1"/>
  <c r="J82" i="3"/>
  <c r="I82" i="3"/>
  <c r="J81" i="3"/>
  <c r="I81" i="3"/>
  <c r="L81" i="3" s="1"/>
  <c r="J80" i="3"/>
  <c r="I80" i="3"/>
  <c r="L80" i="3" s="1"/>
  <c r="J79" i="3"/>
  <c r="I79" i="3"/>
  <c r="J78" i="3"/>
  <c r="I78" i="3"/>
  <c r="K78" i="3" s="1"/>
  <c r="J77" i="3"/>
  <c r="I77" i="3"/>
  <c r="J76" i="3"/>
  <c r="I76" i="3"/>
  <c r="J75" i="3"/>
  <c r="I75" i="3"/>
  <c r="L74" i="3"/>
  <c r="J74" i="3"/>
  <c r="I74" i="3"/>
  <c r="J73" i="3"/>
  <c r="I73" i="3"/>
  <c r="L73" i="3" s="1"/>
  <c r="J72" i="3"/>
  <c r="I72" i="3"/>
  <c r="L72" i="3" s="1"/>
  <c r="J71" i="3"/>
  <c r="I71" i="3"/>
  <c r="K71" i="3" s="1"/>
  <c r="J70" i="3"/>
  <c r="I70" i="3"/>
  <c r="J69" i="3"/>
  <c r="I69" i="3"/>
  <c r="L69" i="3" s="1"/>
  <c r="J68" i="3"/>
  <c r="I68" i="3"/>
  <c r="L68" i="3" s="1"/>
  <c r="J67" i="3"/>
  <c r="I67" i="3"/>
  <c r="L67" i="3" s="1"/>
  <c r="J66" i="3"/>
  <c r="I66" i="3"/>
  <c r="K66" i="3" s="1"/>
  <c r="J65" i="3"/>
  <c r="I65" i="3"/>
  <c r="J64" i="3"/>
  <c r="I64" i="3"/>
  <c r="L64" i="3" s="1"/>
  <c r="J63" i="3"/>
  <c r="I63" i="3"/>
  <c r="L63" i="3" s="1"/>
  <c r="J62" i="3"/>
  <c r="I62" i="3"/>
  <c r="J61" i="3"/>
  <c r="I61" i="3"/>
  <c r="L61" i="3" s="1"/>
  <c r="J60" i="3"/>
  <c r="I60" i="3"/>
  <c r="L60" i="3" s="1"/>
  <c r="J59" i="3"/>
  <c r="I59" i="3"/>
  <c r="L59" i="3" s="1"/>
  <c r="J58" i="3"/>
  <c r="I58" i="3"/>
  <c r="K58" i="3" s="1"/>
  <c r="J57" i="3"/>
  <c r="I57" i="3"/>
  <c r="J56" i="3"/>
  <c r="I56" i="3"/>
  <c r="L56" i="3" s="1"/>
  <c r="J55" i="3"/>
  <c r="I55" i="3"/>
  <c r="K55" i="3" s="1"/>
  <c r="J54" i="3"/>
  <c r="I54" i="3"/>
  <c r="J53" i="3"/>
  <c r="I53" i="3"/>
  <c r="J52" i="3"/>
  <c r="I52" i="3"/>
  <c r="L52" i="3" s="1"/>
  <c r="J51" i="3"/>
  <c r="I51" i="3"/>
  <c r="L51" i="3" s="1"/>
  <c r="J50" i="3"/>
  <c r="I50" i="3"/>
  <c r="K50" i="3" s="1"/>
  <c r="J49" i="3"/>
  <c r="I49" i="3"/>
  <c r="J48" i="3"/>
  <c r="I48" i="3"/>
  <c r="L48" i="3" s="1"/>
  <c r="J47" i="3"/>
  <c r="I47" i="3"/>
  <c r="L47" i="3" s="1"/>
  <c r="J46" i="3"/>
  <c r="I46" i="3"/>
  <c r="L46" i="3" s="1"/>
  <c r="J45" i="3"/>
  <c r="I45" i="3"/>
  <c r="K45" i="3" s="1"/>
  <c r="J44" i="3"/>
  <c r="I44" i="3"/>
  <c r="J43" i="3"/>
  <c r="I43" i="3"/>
  <c r="L43" i="3" s="1"/>
  <c r="J42" i="3"/>
  <c r="I42" i="3"/>
  <c r="L42" i="3" s="1"/>
  <c r="J41" i="3"/>
  <c r="I41" i="3"/>
  <c r="J40" i="3"/>
  <c r="I40" i="3"/>
  <c r="J39" i="3"/>
  <c r="I39" i="3"/>
  <c r="J38" i="3"/>
  <c r="I38" i="3"/>
  <c r="L38" i="3" s="1"/>
  <c r="J37" i="3"/>
  <c r="I37" i="3"/>
  <c r="L37" i="3" s="1"/>
  <c r="J36" i="3"/>
  <c r="I36" i="3"/>
  <c r="L36" i="3" s="1"/>
  <c r="J35" i="3"/>
  <c r="I35" i="3"/>
  <c r="L35" i="3" s="1"/>
  <c r="J34" i="3"/>
  <c r="I34" i="3"/>
  <c r="J33" i="3"/>
  <c r="I33" i="3"/>
  <c r="L33" i="3" s="1"/>
  <c r="J32" i="3"/>
  <c r="I32" i="3"/>
  <c r="J31" i="3"/>
  <c r="I31" i="3"/>
  <c r="L31" i="3" s="1"/>
  <c r="L30" i="3"/>
  <c r="J30" i="3"/>
  <c r="I30" i="3"/>
  <c r="K30" i="3" s="1"/>
  <c r="J29" i="3"/>
  <c r="I29" i="3"/>
  <c r="J28" i="3"/>
  <c r="I28" i="3"/>
  <c r="J27" i="3"/>
  <c r="I27" i="3"/>
  <c r="K27" i="3" s="1"/>
  <c r="J26" i="3"/>
  <c r="I26" i="3"/>
  <c r="L26" i="3" s="1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K19" i="3" s="1"/>
  <c r="J18" i="3"/>
  <c r="I18" i="3"/>
  <c r="J17" i="3"/>
  <c r="I17" i="3"/>
  <c r="J16" i="3"/>
  <c r="I16" i="3"/>
  <c r="L16" i="3" s="1"/>
  <c r="J15" i="3"/>
  <c r="I15" i="3"/>
  <c r="J14" i="3"/>
  <c r="I14" i="3"/>
  <c r="K14" i="3" s="1"/>
  <c r="J13" i="3"/>
  <c r="I13" i="3"/>
  <c r="K13" i="3" s="1"/>
  <c r="J12" i="3"/>
  <c r="I12" i="3"/>
  <c r="L12" i="3" s="1"/>
  <c r="J11" i="3"/>
  <c r="I11" i="3"/>
  <c r="L11" i="3" s="1"/>
  <c r="J10" i="3"/>
  <c r="I10" i="3"/>
  <c r="L10" i="3" s="1"/>
  <c r="J9" i="3"/>
  <c r="I9" i="3"/>
  <c r="J8" i="3"/>
  <c r="I8" i="3"/>
  <c r="J7" i="3"/>
  <c r="G7" i="3"/>
  <c r="I7" i="3" s="1"/>
  <c r="J6" i="3"/>
  <c r="I6" i="3"/>
  <c r="J5" i="3"/>
  <c r="I5" i="3"/>
  <c r="J4" i="3"/>
  <c r="I4" i="3"/>
  <c r="L4" i="3" s="1"/>
  <c r="J3" i="3"/>
  <c r="I3" i="3"/>
  <c r="J2" i="3"/>
  <c r="I2" i="3"/>
  <c r="K95" i="3" l="1"/>
  <c r="L87" i="4"/>
  <c r="K69" i="3"/>
  <c r="L13" i="3"/>
  <c r="K87" i="3"/>
  <c r="K13" i="6"/>
  <c r="M50" i="7"/>
  <c r="M37" i="6"/>
  <c r="K82" i="5"/>
  <c r="K43" i="6"/>
  <c r="L48" i="6"/>
  <c r="K92" i="6"/>
  <c r="I132" i="4"/>
  <c r="M66" i="7"/>
  <c r="L55" i="3"/>
  <c r="K85" i="3"/>
  <c r="L102" i="4"/>
  <c r="K30" i="6"/>
  <c r="K63" i="6"/>
  <c r="L112" i="6"/>
  <c r="M9" i="10"/>
  <c r="M73" i="6"/>
  <c r="L45" i="3"/>
  <c r="L50" i="3"/>
  <c r="K60" i="3"/>
  <c r="M60" i="3" s="1"/>
  <c r="L90" i="3"/>
  <c r="M90" i="3" s="1"/>
  <c r="K52" i="4"/>
  <c r="L57" i="5"/>
  <c r="K103" i="6"/>
  <c r="M108" i="6"/>
  <c r="M64" i="10"/>
  <c r="K63" i="5"/>
  <c r="K88" i="6"/>
  <c r="M6" i="7"/>
  <c r="K42" i="3"/>
  <c r="M47" i="3"/>
  <c r="K61" i="3"/>
  <c r="M61" i="3" s="1"/>
  <c r="L71" i="3"/>
  <c r="M71" i="3" s="1"/>
  <c r="L105" i="3"/>
  <c r="K3" i="4"/>
  <c r="K13" i="4"/>
  <c r="L63" i="4"/>
  <c r="K68" i="4"/>
  <c r="K94" i="4"/>
  <c r="K27" i="6"/>
  <c r="L31" i="6"/>
  <c r="L55" i="6"/>
  <c r="L64" i="6"/>
  <c r="L84" i="6"/>
  <c r="M84" i="6" s="1"/>
  <c r="M41" i="10"/>
  <c r="K68" i="3"/>
  <c r="L92" i="3"/>
  <c r="L18" i="6"/>
  <c r="L42" i="6"/>
  <c r="M47" i="6"/>
  <c r="K56" i="6"/>
  <c r="L115" i="6"/>
  <c r="L58" i="3"/>
  <c r="K97" i="3"/>
  <c r="K4" i="4"/>
  <c r="K60" i="4"/>
  <c r="M60" i="4" s="1"/>
  <c r="M102" i="6"/>
  <c r="L55" i="4"/>
  <c r="M124" i="4"/>
  <c r="L14" i="6"/>
  <c r="L38" i="6"/>
  <c r="L52" i="6"/>
  <c r="M14" i="7"/>
  <c r="L60" i="5"/>
  <c r="L85" i="5"/>
  <c r="M85" i="5" s="1"/>
  <c r="L25" i="5"/>
  <c r="K76" i="5"/>
  <c r="L94" i="5"/>
  <c r="M94" i="5" s="1"/>
  <c r="L4" i="5"/>
  <c r="M4" i="5" s="1"/>
  <c r="K66" i="5"/>
  <c r="M66" i="5" s="1"/>
  <c r="M100" i="5"/>
  <c r="K8" i="5"/>
  <c r="L15" i="5"/>
  <c r="M15" i="5" s="1"/>
  <c r="M21" i="5"/>
  <c r="K32" i="5"/>
  <c r="K42" i="5"/>
  <c r="M42" i="5" s="1"/>
  <c r="L126" i="5"/>
  <c r="M126" i="5" s="1"/>
  <c r="K58" i="5"/>
  <c r="M58" i="5" s="1"/>
  <c r="L3" i="5"/>
  <c r="M3" i="5" s="1"/>
  <c r="L27" i="5"/>
  <c r="M27" i="5" s="1"/>
  <c r="K53" i="5"/>
  <c r="M53" i="5" s="1"/>
  <c r="K61" i="5"/>
  <c r="K92" i="5"/>
  <c r="M92" i="5" s="1"/>
  <c r="K95" i="5"/>
  <c r="M95" i="5" s="1"/>
  <c r="K132" i="5"/>
  <c r="K89" i="5"/>
  <c r="M89" i="5" s="1"/>
  <c r="L24" i="5"/>
  <c r="K104" i="5"/>
  <c r="M104" i="5" s="1"/>
  <c r="K6" i="5"/>
  <c r="L9" i="5"/>
  <c r="K30" i="5"/>
  <c r="L40" i="5"/>
  <c r="M40" i="5" s="1"/>
  <c r="L50" i="5"/>
  <c r="M50" i="5" s="1"/>
  <c r="K71" i="5"/>
  <c r="K49" i="5"/>
  <c r="M49" i="5" s="1"/>
  <c r="K18" i="5"/>
  <c r="M18" i="5" s="1"/>
  <c r="K90" i="5"/>
  <c r="L99" i="5"/>
  <c r="K113" i="5"/>
  <c r="M113" i="5" s="1"/>
  <c r="I132" i="5"/>
  <c r="L69" i="5"/>
  <c r="M69" i="5" s="1"/>
  <c r="L3" i="3"/>
  <c r="K3" i="3"/>
  <c r="L30" i="4"/>
  <c r="K30" i="4"/>
  <c r="K84" i="5"/>
  <c r="L84" i="5"/>
  <c r="L125" i="6"/>
  <c r="K125" i="6"/>
  <c r="M125" i="6" s="1"/>
  <c r="K112" i="5"/>
  <c r="L112" i="5"/>
  <c r="K25" i="3"/>
  <c r="L25" i="3"/>
  <c r="L82" i="3"/>
  <c r="K82" i="3"/>
  <c r="L6" i="4"/>
  <c r="K6" i="4"/>
  <c r="L65" i="5"/>
  <c r="K65" i="5"/>
  <c r="L105" i="5"/>
  <c r="K105" i="5"/>
  <c r="L3" i="6"/>
  <c r="K3" i="6"/>
  <c r="M83" i="6"/>
  <c r="L97" i="6"/>
  <c r="K97" i="6"/>
  <c r="L44" i="5"/>
  <c r="K44" i="5"/>
  <c r="M44" i="5" s="1"/>
  <c r="L78" i="5"/>
  <c r="K78" i="5"/>
  <c r="K92" i="4"/>
  <c r="L92" i="4"/>
  <c r="L94" i="6"/>
  <c r="K94" i="6"/>
  <c r="L28" i="3"/>
  <c r="K28" i="3"/>
  <c r="L18" i="3"/>
  <c r="K18" i="3"/>
  <c r="K9" i="3"/>
  <c r="K132" i="3" s="1"/>
  <c r="L9" i="3"/>
  <c r="M9" i="3" s="1"/>
  <c r="K40" i="3"/>
  <c r="M40" i="3" s="1"/>
  <c r="L40" i="3"/>
  <c r="L53" i="3"/>
  <c r="K53" i="3"/>
  <c r="L76" i="3"/>
  <c r="K76" i="3"/>
  <c r="K120" i="4"/>
  <c r="L120" i="4"/>
  <c r="L68" i="6"/>
  <c r="K68" i="6"/>
  <c r="L6" i="6"/>
  <c r="K6" i="6"/>
  <c r="M6" i="6" s="1"/>
  <c r="L27" i="4"/>
  <c r="K27" i="4"/>
  <c r="L102" i="3"/>
  <c r="K102" i="3"/>
  <c r="K52" i="5"/>
  <c r="M52" i="5" s="1"/>
  <c r="L52" i="5"/>
  <c r="L97" i="5"/>
  <c r="K97" i="5"/>
  <c r="L6" i="3"/>
  <c r="K6" i="3"/>
  <c r="L18" i="4"/>
  <c r="K18" i="4"/>
  <c r="M18" i="4" s="1"/>
  <c r="K42" i="4"/>
  <c r="M42" i="4" s="1"/>
  <c r="L42" i="4"/>
  <c r="L117" i="4"/>
  <c r="K117" i="4"/>
  <c r="M25" i="5"/>
  <c r="M63" i="6"/>
  <c r="M92" i="6"/>
  <c r="M116" i="6"/>
  <c r="M120" i="7"/>
  <c r="M13" i="4"/>
  <c r="M9" i="5"/>
  <c r="M23" i="5"/>
  <c r="M28" i="5"/>
  <c r="M33" i="5"/>
  <c r="M18" i="6"/>
  <c r="M35" i="6"/>
  <c r="M55" i="6"/>
  <c r="M87" i="6"/>
  <c r="L116" i="6"/>
  <c r="M115" i="7"/>
  <c r="M58" i="7"/>
  <c r="M7" i="10"/>
  <c r="M4" i="4"/>
  <c r="M37" i="4"/>
  <c r="M115" i="4"/>
  <c r="K55" i="5"/>
  <c r="M55" i="5" s="1"/>
  <c r="L68" i="5"/>
  <c r="M68" i="5" s="1"/>
  <c r="K87" i="5"/>
  <c r="M90" i="5"/>
  <c r="M13" i="6"/>
  <c r="M30" i="6"/>
  <c r="M82" i="6"/>
  <c r="M38" i="7"/>
  <c r="M60" i="10"/>
  <c r="M45" i="5"/>
  <c r="M71" i="5"/>
  <c r="M95" i="7"/>
  <c r="K63" i="3"/>
  <c r="M11" i="4"/>
  <c r="M47" i="4"/>
  <c r="M42" i="6"/>
  <c r="M93" i="6"/>
  <c r="K98" i="6"/>
  <c r="M98" i="6" s="1"/>
  <c r="M112" i="6"/>
  <c r="M115" i="6"/>
  <c r="K117" i="6"/>
  <c r="M117" i="6" s="1"/>
  <c r="K120" i="6"/>
  <c r="M120" i="6" s="1"/>
  <c r="K124" i="6"/>
  <c r="M124" i="6" s="1"/>
  <c r="M17" i="10"/>
  <c r="K52" i="3"/>
  <c r="L66" i="3"/>
  <c r="M66" i="3" s="1"/>
  <c r="L78" i="3"/>
  <c r="M35" i="4"/>
  <c r="L82" i="4"/>
  <c r="K126" i="4"/>
  <c r="K13" i="5"/>
  <c r="M13" i="5" s="1"/>
  <c r="M16" i="5"/>
  <c r="L117" i="5"/>
  <c r="M11" i="6"/>
  <c r="M80" i="6"/>
  <c r="M107" i="6"/>
  <c r="M24" i="7"/>
  <c r="M23" i="10"/>
  <c r="H17" i="14"/>
  <c r="I16" i="14"/>
  <c r="M73" i="3"/>
  <c r="M73" i="4"/>
  <c r="M107" i="4"/>
  <c r="K102" i="5"/>
  <c r="M102" i="5" s="1"/>
  <c r="M105" i="5"/>
  <c r="M97" i="6"/>
  <c r="M129" i="7"/>
  <c r="M74" i="7"/>
  <c r="M47" i="10"/>
  <c r="M15" i="10"/>
  <c r="M62" i="10"/>
  <c r="M118" i="10"/>
  <c r="M40" i="10"/>
  <c r="M95" i="10"/>
  <c r="M49" i="10"/>
  <c r="M72" i="10"/>
  <c r="M123" i="10"/>
  <c r="M86" i="10"/>
  <c r="M52" i="10"/>
  <c r="M57" i="10"/>
  <c r="M31" i="10"/>
  <c r="M110" i="10"/>
  <c r="M34" i="10"/>
  <c r="L140" i="10"/>
  <c r="M93" i="10"/>
  <c r="M55" i="10"/>
  <c r="M121" i="10"/>
  <c r="M74" i="10"/>
  <c r="M66" i="10"/>
  <c r="M63" i="10"/>
  <c r="M33" i="10"/>
  <c r="M38" i="10"/>
  <c r="K102" i="30"/>
  <c r="N102" i="30" s="1"/>
  <c r="K59" i="30"/>
  <c r="N59" i="30" s="1"/>
  <c r="K103" i="30"/>
  <c r="N103" i="30" s="1"/>
  <c r="K36" i="30"/>
  <c r="N36" i="30" s="1"/>
  <c r="K101" i="30"/>
  <c r="N101" i="30" s="1"/>
  <c r="K54" i="30"/>
  <c r="N54" i="30" s="1"/>
  <c r="M87" i="3"/>
  <c r="M120" i="3"/>
  <c r="M32" i="5"/>
  <c r="M107" i="3"/>
  <c r="M68" i="6"/>
  <c r="M103" i="6"/>
  <c r="K140" i="10"/>
  <c r="M95" i="3"/>
  <c r="M74" i="6"/>
  <c r="M64" i="6"/>
  <c r="M88" i="6"/>
  <c r="J132" i="4"/>
  <c r="J136" i="10"/>
  <c r="M136" i="10" s="1"/>
  <c r="M36" i="10"/>
  <c r="J131" i="10"/>
  <c r="M131" i="10" s="1"/>
  <c r="J11" i="10"/>
  <c r="M11" i="10" s="1"/>
  <c r="J137" i="10"/>
  <c r="M137" i="10" s="1"/>
  <c r="J132" i="10"/>
  <c r="M132" i="10" s="1"/>
  <c r="J135" i="10"/>
  <c r="M135" i="10" s="1"/>
  <c r="J12" i="10"/>
  <c r="M12" i="10" s="1"/>
  <c r="J133" i="10"/>
  <c r="M133" i="10" s="1"/>
  <c r="M37" i="5"/>
  <c r="M77" i="5"/>
  <c r="M20" i="6"/>
  <c r="M48" i="6"/>
  <c r="M130" i="6"/>
  <c r="J132" i="6"/>
  <c r="M75" i="5"/>
  <c r="M6" i="5"/>
  <c r="M14" i="6"/>
  <c r="M19" i="6"/>
  <c r="M20" i="5"/>
  <c r="M56" i="6"/>
  <c r="M20" i="4"/>
  <c r="M82" i="4"/>
  <c r="M60" i="5"/>
  <c r="M70" i="5"/>
  <c r="M38" i="6"/>
  <c r="M43" i="6"/>
  <c r="M22" i="6"/>
  <c r="M52" i="6"/>
  <c r="M60" i="6"/>
  <c r="M8" i="5"/>
  <c r="M76" i="5"/>
  <c r="M31" i="6"/>
  <c r="M107" i="5"/>
  <c r="M61" i="5"/>
  <c r="M27" i="6"/>
  <c r="M75" i="6"/>
  <c r="J138" i="7"/>
  <c r="M138" i="7" s="1"/>
  <c r="J133" i="7"/>
  <c r="M133" i="7" s="1"/>
  <c r="J136" i="7"/>
  <c r="M136" i="7" s="1"/>
  <c r="J11" i="7"/>
  <c r="J132" i="7"/>
  <c r="M132" i="7" s="1"/>
  <c r="J134" i="7"/>
  <c r="M134" i="7" s="1"/>
  <c r="J137" i="7"/>
  <c r="M137" i="7" s="1"/>
  <c r="M12" i="7"/>
  <c r="M3" i="6"/>
  <c r="M94" i="6"/>
  <c r="M109" i="6"/>
  <c r="L122" i="6"/>
  <c r="M122" i="6" s="1"/>
  <c r="M33" i="3"/>
  <c r="M117" i="4"/>
  <c r="M120" i="4"/>
  <c r="M47" i="5"/>
  <c r="M73" i="5"/>
  <c r="M97" i="5"/>
  <c r="K5" i="6"/>
  <c r="L8" i="6"/>
  <c r="M8" i="6" s="1"/>
  <c r="L15" i="6"/>
  <c r="M15" i="6" s="1"/>
  <c r="K17" i="6"/>
  <c r="L24" i="6"/>
  <c r="M24" i="6" s="1"/>
  <c r="K29" i="6"/>
  <c r="L32" i="6"/>
  <c r="M32" i="6" s="1"/>
  <c r="K34" i="6"/>
  <c r="L39" i="6"/>
  <c r="M39" i="6" s="1"/>
  <c r="L44" i="6"/>
  <c r="M44" i="6" s="1"/>
  <c r="L49" i="6"/>
  <c r="M49" i="6" s="1"/>
  <c r="K54" i="6"/>
  <c r="L57" i="6"/>
  <c r="M57" i="6" s="1"/>
  <c r="K62" i="6"/>
  <c r="L65" i="6"/>
  <c r="M65" i="6" s="1"/>
  <c r="L70" i="6"/>
  <c r="M70" i="6" s="1"/>
  <c r="L77" i="6"/>
  <c r="M77" i="6" s="1"/>
  <c r="K86" i="6"/>
  <c r="L89" i="6"/>
  <c r="M89" i="6" s="1"/>
  <c r="K96" i="6"/>
  <c r="L99" i="6"/>
  <c r="M99" i="6" s="1"/>
  <c r="K101" i="6"/>
  <c r="L104" i="6"/>
  <c r="M104" i="6" s="1"/>
  <c r="K114" i="6"/>
  <c r="K119" i="6"/>
  <c r="K123" i="6"/>
  <c r="L126" i="6"/>
  <c r="M126" i="6" s="1"/>
  <c r="M68" i="4"/>
  <c r="M84" i="4"/>
  <c r="M87" i="4"/>
  <c r="M93" i="4"/>
  <c r="M102" i="4"/>
  <c r="M11" i="5"/>
  <c r="M24" i="5"/>
  <c r="M63" i="5"/>
  <c r="M82" i="5"/>
  <c r="M87" i="5"/>
  <c r="K2" i="6"/>
  <c r="L5" i="6"/>
  <c r="L10" i="6"/>
  <c r="M10" i="6" s="1"/>
  <c r="L12" i="6"/>
  <c r="M12" i="6" s="1"/>
  <c r="L17" i="6"/>
  <c r="K26" i="6"/>
  <c r="L29" i="6"/>
  <c r="L34" i="6"/>
  <c r="K36" i="6"/>
  <c r="L41" i="6"/>
  <c r="M41" i="6" s="1"/>
  <c r="K46" i="6"/>
  <c r="K51" i="6"/>
  <c r="L54" i="6"/>
  <c r="K59" i="6"/>
  <c r="L62" i="6"/>
  <c r="K67" i="6"/>
  <c r="K72" i="6"/>
  <c r="L79" i="6"/>
  <c r="M79" i="6" s="1"/>
  <c r="L81" i="6"/>
  <c r="M81" i="6" s="1"/>
  <c r="L86" i="6"/>
  <c r="L91" i="6"/>
  <c r="M91" i="6" s="1"/>
  <c r="L96" i="6"/>
  <c r="L101" i="6"/>
  <c r="K106" i="6"/>
  <c r="K111" i="6"/>
  <c r="L114" i="6"/>
  <c r="L119" i="6"/>
  <c r="L123" i="6"/>
  <c r="K129" i="6"/>
  <c r="L2" i="6"/>
  <c r="L26" i="6"/>
  <c r="L36" i="6"/>
  <c r="L46" i="6"/>
  <c r="L51" i="6"/>
  <c r="L59" i="6"/>
  <c r="L67" i="6"/>
  <c r="L72" i="6"/>
  <c r="L106" i="6"/>
  <c r="L111" i="6"/>
  <c r="L129" i="6"/>
  <c r="I132" i="6"/>
  <c r="K4" i="6"/>
  <c r="M4" i="6" s="1"/>
  <c r="L7" i="6"/>
  <c r="M7" i="6" s="1"/>
  <c r="L21" i="6"/>
  <c r="M21" i="6" s="1"/>
  <c r="L23" i="6"/>
  <c r="M23" i="6" s="1"/>
  <c r="K28" i="6"/>
  <c r="M28" i="6" s="1"/>
  <c r="K53" i="6"/>
  <c r="M53" i="6" s="1"/>
  <c r="K61" i="6"/>
  <c r="M61" i="6" s="1"/>
  <c r="K69" i="6"/>
  <c r="M69" i="6" s="1"/>
  <c r="K76" i="6"/>
  <c r="M76" i="6" s="1"/>
  <c r="K85" i="6"/>
  <c r="M85" i="6" s="1"/>
  <c r="K95" i="6"/>
  <c r="M95" i="6" s="1"/>
  <c r="K113" i="6"/>
  <c r="M113" i="6" s="1"/>
  <c r="K118" i="6"/>
  <c r="M118" i="6" s="1"/>
  <c r="M22" i="5"/>
  <c r="M80" i="5"/>
  <c r="K9" i="6"/>
  <c r="M9" i="6" s="1"/>
  <c r="L16" i="6"/>
  <c r="M16" i="6" s="1"/>
  <c r="K25" i="6"/>
  <c r="M25" i="6" s="1"/>
  <c r="L33" i="6"/>
  <c r="M33" i="6" s="1"/>
  <c r="K40" i="6"/>
  <c r="M40" i="6" s="1"/>
  <c r="K45" i="6"/>
  <c r="K50" i="6"/>
  <c r="M50" i="6" s="1"/>
  <c r="K58" i="6"/>
  <c r="M58" i="6" s="1"/>
  <c r="K66" i="6"/>
  <c r="M66" i="6" s="1"/>
  <c r="K71" i="6"/>
  <c r="M71" i="6" s="1"/>
  <c r="K78" i="6"/>
  <c r="M78" i="6" s="1"/>
  <c r="K90" i="6"/>
  <c r="M90" i="6" s="1"/>
  <c r="L100" i="6"/>
  <c r="M100" i="6" s="1"/>
  <c r="K105" i="6"/>
  <c r="M105" i="6" s="1"/>
  <c r="K110" i="6"/>
  <c r="M110" i="6" s="1"/>
  <c r="M57" i="5"/>
  <c r="M99" i="5"/>
  <c r="M83" i="4"/>
  <c r="M30" i="5"/>
  <c r="M35" i="5"/>
  <c r="M117" i="5"/>
  <c r="L109" i="5"/>
  <c r="M109" i="5" s="1"/>
  <c r="L130" i="5"/>
  <c r="M130" i="5" s="1"/>
  <c r="L7" i="5"/>
  <c r="M7" i="5" s="1"/>
  <c r="L110" i="5"/>
  <c r="K110" i="5"/>
  <c r="L116" i="5"/>
  <c r="M116" i="5" s="1"/>
  <c r="M10" i="3"/>
  <c r="M16" i="3"/>
  <c r="M112" i="4"/>
  <c r="K2" i="5"/>
  <c r="L5" i="5"/>
  <c r="M5" i="5" s="1"/>
  <c r="L10" i="5"/>
  <c r="M10" i="5" s="1"/>
  <c r="L12" i="5"/>
  <c r="M12" i="5" s="1"/>
  <c r="L17" i="5"/>
  <c r="M17" i="5" s="1"/>
  <c r="K26" i="5"/>
  <c r="L29" i="5"/>
  <c r="M29" i="5" s="1"/>
  <c r="L34" i="5"/>
  <c r="M34" i="5" s="1"/>
  <c r="K36" i="5"/>
  <c r="M39" i="5"/>
  <c r="L41" i="5"/>
  <c r="M41" i="5" s="1"/>
  <c r="K46" i="5"/>
  <c r="K51" i="5"/>
  <c r="L54" i="5"/>
  <c r="M54" i="5" s="1"/>
  <c r="K59" i="5"/>
  <c r="L62" i="5"/>
  <c r="M62" i="5" s="1"/>
  <c r="K67" i="5"/>
  <c r="K72" i="5"/>
  <c r="L79" i="5"/>
  <c r="M79" i="5" s="1"/>
  <c r="L81" i="5"/>
  <c r="M81" i="5" s="1"/>
  <c r="L86" i="5"/>
  <c r="M86" i="5" s="1"/>
  <c r="L91" i="5"/>
  <c r="M91" i="5" s="1"/>
  <c r="L96" i="5"/>
  <c r="M96" i="5" s="1"/>
  <c r="L101" i="5"/>
  <c r="M101" i="5" s="1"/>
  <c r="K106" i="5"/>
  <c r="K111" i="5"/>
  <c r="L114" i="5"/>
  <c r="M114" i="5" s="1"/>
  <c r="L119" i="5"/>
  <c r="M119" i="5" s="1"/>
  <c r="L123" i="5"/>
  <c r="M123" i="5" s="1"/>
  <c r="K129" i="5"/>
  <c r="L2" i="5"/>
  <c r="K14" i="5"/>
  <c r="K19" i="5"/>
  <c r="L26" i="5"/>
  <c r="K31" i="5"/>
  <c r="L36" i="5"/>
  <c r="K38" i="5"/>
  <c r="K43" i="5"/>
  <c r="L46" i="5"/>
  <c r="K48" i="5"/>
  <c r="L51" i="5"/>
  <c r="K56" i="5"/>
  <c r="L59" i="5"/>
  <c r="K64" i="5"/>
  <c r="L67" i="5"/>
  <c r="L72" i="5"/>
  <c r="K74" i="5"/>
  <c r="L83" i="5"/>
  <c r="M83" i="5" s="1"/>
  <c r="K88" i="5"/>
  <c r="L93" i="5"/>
  <c r="M93" i="5" s="1"/>
  <c r="K98" i="5"/>
  <c r="K103" i="5"/>
  <c r="L106" i="5"/>
  <c r="L108" i="5"/>
  <c r="M108" i="5" s="1"/>
  <c r="L111" i="5"/>
  <c r="K125" i="5"/>
  <c r="L129" i="5"/>
  <c r="M30" i="3"/>
  <c r="M45" i="3"/>
  <c r="M68" i="3"/>
  <c r="M91" i="3"/>
  <c r="M3" i="4"/>
  <c r="M63" i="4"/>
  <c r="M75" i="4"/>
  <c r="M94" i="4"/>
  <c r="M97" i="4"/>
  <c r="L14" i="5"/>
  <c r="L19" i="5"/>
  <c r="L132" i="5" s="1"/>
  <c r="L31" i="5"/>
  <c r="L38" i="5"/>
  <c r="L43" i="5"/>
  <c r="L48" i="5"/>
  <c r="L56" i="5"/>
  <c r="L64" i="5"/>
  <c r="L74" i="5"/>
  <c r="L88" i="5"/>
  <c r="M88" i="5" s="1"/>
  <c r="L98" i="5"/>
  <c r="L103" i="5"/>
  <c r="L125" i="5"/>
  <c r="M22" i="4"/>
  <c r="L118" i="5"/>
  <c r="M118" i="5" s="1"/>
  <c r="L122" i="5"/>
  <c r="M122" i="5" s="1"/>
  <c r="K115" i="5"/>
  <c r="M115" i="5" s="1"/>
  <c r="K120" i="5"/>
  <c r="M120" i="5" s="1"/>
  <c r="K124" i="5"/>
  <c r="M124" i="5" s="1"/>
  <c r="M25" i="3"/>
  <c r="M28" i="3"/>
  <c r="M55" i="3"/>
  <c r="M78" i="3"/>
  <c r="M81" i="3"/>
  <c r="M92" i="3"/>
  <c r="M52" i="4"/>
  <c r="M55" i="4"/>
  <c r="M80" i="4"/>
  <c r="L7" i="4"/>
  <c r="M7" i="4" s="1"/>
  <c r="L109" i="4"/>
  <c r="M109" i="4" s="1"/>
  <c r="L122" i="4"/>
  <c r="M122" i="4" s="1"/>
  <c r="L110" i="4"/>
  <c r="K110" i="4"/>
  <c r="L130" i="4"/>
  <c r="M130" i="4" s="1"/>
  <c r="L116" i="4"/>
  <c r="M116" i="4" s="1"/>
  <c r="M126" i="4"/>
  <c r="M97" i="3"/>
  <c r="K5" i="4"/>
  <c r="L8" i="4"/>
  <c r="M8" i="4" s="1"/>
  <c r="L15" i="4"/>
  <c r="K17" i="4"/>
  <c r="L24" i="4"/>
  <c r="M24" i="4" s="1"/>
  <c r="K29" i="4"/>
  <c r="L32" i="4"/>
  <c r="M32" i="4" s="1"/>
  <c r="K34" i="4"/>
  <c r="L39" i="4"/>
  <c r="M39" i="4" s="1"/>
  <c r="L44" i="4"/>
  <c r="M44" i="4" s="1"/>
  <c r="L49" i="4"/>
  <c r="M49" i="4" s="1"/>
  <c r="K54" i="4"/>
  <c r="L57" i="4"/>
  <c r="M57" i="4" s="1"/>
  <c r="K62" i="4"/>
  <c r="L65" i="4"/>
  <c r="M65" i="4" s="1"/>
  <c r="L70" i="4"/>
  <c r="M70" i="4" s="1"/>
  <c r="L77" i="4"/>
  <c r="M77" i="4" s="1"/>
  <c r="K86" i="4"/>
  <c r="L89" i="4"/>
  <c r="M89" i="4" s="1"/>
  <c r="K96" i="4"/>
  <c r="L99" i="4"/>
  <c r="M99" i="4" s="1"/>
  <c r="K101" i="4"/>
  <c r="L104" i="4"/>
  <c r="M104" i="4" s="1"/>
  <c r="K114" i="4"/>
  <c r="K132" i="4" s="1"/>
  <c r="K119" i="4"/>
  <c r="K123" i="4"/>
  <c r="M3" i="3"/>
  <c r="M11" i="3"/>
  <c r="M37" i="3"/>
  <c r="M52" i="3"/>
  <c r="M63" i="3"/>
  <c r="M80" i="3"/>
  <c r="M83" i="3"/>
  <c r="M100" i="3"/>
  <c r="K2" i="4"/>
  <c r="L5" i="4"/>
  <c r="M5" i="4" s="1"/>
  <c r="L10" i="4"/>
  <c r="M10" i="4" s="1"/>
  <c r="L12" i="4"/>
  <c r="M12" i="4" s="1"/>
  <c r="L17" i="4"/>
  <c r="K26" i="4"/>
  <c r="M26" i="4" s="1"/>
  <c r="L29" i="4"/>
  <c r="L34" i="4"/>
  <c r="K36" i="4"/>
  <c r="L41" i="4"/>
  <c r="M41" i="4" s="1"/>
  <c r="K46" i="4"/>
  <c r="K51" i="4"/>
  <c r="L54" i="4"/>
  <c r="K59" i="4"/>
  <c r="L62" i="4"/>
  <c r="K67" i="4"/>
  <c r="K72" i="4"/>
  <c r="L79" i="4"/>
  <c r="M79" i="4" s="1"/>
  <c r="L81" i="4"/>
  <c r="M81" i="4" s="1"/>
  <c r="L86" i="4"/>
  <c r="L91" i="4"/>
  <c r="M91" i="4" s="1"/>
  <c r="L96" i="4"/>
  <c r="L101" i="4"/>
  <c r="K106" i="4"/>
  <c r="K111" i="4"/>
  <c r="L114" i="4"/>
  <c r="L119" i="4"/>
  <c r="L123" i="4"/>
  <c r="K129" i="4"/>
  <c r="M12" i="3"/>
  <c r="L2" i="4"/>
  <c r="L26" i="4"/>
  <c r="L36" i="4"/>
  <c r="L46" i="4"/>
  <c r="L51" i="4"/>
  <c r="L59" i="4"/>
  <c r="L67" i="4"/>
  <c r="L72" i="4"/>
  <c r="L106" i="4"/>
  <c r="L108" i="4"/>
  <c r="M108" i="4" s="1"/>
  <c r="L111" i="4"/>
  <c r="K125" i="4"/>
  <c r="L129" i="4"/>
  <c r="J132" i="3"/>
  <c r="M58" i="3"/>
  <c r="M69" i="3"/>
  <c r="L14" i="4"/>
  <c r="M14" i="4" s="1"/>
  <c r="L19" i="4"/>
  <c r="M19" i="4" s="1"/>
  <c r="L21" i="4"/>
  <c r="M21" i="4" s="1"/>
  <c r="L23" i="4"/>
  <c r="M23" i="4" s="1"/>
  <c r="K28" i="4"/>
  <c r="M28" i="4" s="1"/>
  <c r="L31" i="4"/>
  <c r="M31" i="4" s="1"/>
  <c r="L38" i="4"/>
  <c r="M38" i="4" s="1"/>
  <c r="L43" i="4"/>
  <c r="M43" i="4" s="1"/>
  <c r="L48" i="4"/>
  <c r="M48" i="4" s="1"/>
  <c r="K53" i="4"/>
  <c r="L56" i="4"/>
  <c r="M56" i="4" s="1"/>
  <c r="K61" i="4"/>
  <c r="L64" i="4"/>
  <c r="M64" i="4" s="1"/>
  <c r="K69" i="4"/>
  <c r="L74" i="4"/>
  <c r="M74" i="4" s="1"/>
  <c r="K76" i="4"/>
  <c r="K85" i="4"/>
  <c r="L88" i="4"/>
  <c r="M88" i="4" s="1"/>
  <c r="K95" i="4"/>
  <c r="L98" i="4"/>
  <c r="M98" i="4" s="1"/>
  <c r="L103" i="4"/>
  <c r="M103" i="4" s="1"/>
  <c r="K113" i="4"/>
  <c r="K118" i="4"/>
  <c r="L125" i="4"/>
  <c r="M13" i="3"/>
  <c r="M50" i="3"/>
  <c r="K9" i="4"/>
  <c r="M9" i="4" s="1"/>
  <c r="L16" i="4"/>
  <c r="M16" i="4" s="1"/>
  <c r="K25" i="4"/>
  <c r="M25" i="4" s="1"/>
  <c r="L33" i="4"/>
  <c r="M33" i="4" s="1"/>
  <c r="K40" i="4"/>
  <c r="M40" i="4" s="1"/>
  <c r="K45" i="4"/>
  <c r="M45" i="4" s="1"/>
  <c r="K50" i="4"/>
  <c r="M50" i="4" s="1"/>
  <c r="L53" i="4"/>
  <c r="K58" i="4"/>
  <c r="M58" i="4" s="1"/>
  <c r="L61" i="4"/>
  <c r="K66" i="4"/>
  <c r="M66" i="4" s="1"/>
  <c r="L69" i="4"/>
  <c r="K71" i="4"/>
  <c r="M71" i="4" s="1"/>
  <c r="L76" i="4"/>
  <c r="K78" i="4"/>
  <c r="M78" i="4" s="1"/>
  <c r="L85" i="4"/>
  <c r="K90" i="4"/>
  <c r="M90" i="4" s="1"/>
  <c r="L95" i="4"/>
  <c r="L100" i="4"/>
  <c r="M100" i="4" s="1"/>
  <c r="K105" i="4"/>
  <c r="M105" i="4" s="1"/>
  <c r="L113" i="4"/>
  <c r="L118" i="4"/>
  <c r="M53" i="3"/>
  <c r="M82" i="3"/>
  <c r="M102" i="3"/>
  <c r="M35" i="3"/>
  <c r="M42" i="3"/>
  <c r="M85" i="3"/>
  <c r="M93" i="3"/>
  <c r="M105" i="3"/>
  <c r="M115" i="3"/>
  <c r="M108" i="3"/>
  <c r="L130" i="3"/>
  <c r="M130" i="3" s="1"/>
  <c r="K110" i="3"/>
  <c r="L110" i="3"/>
  <c r="L126" i="3"/>
  <c r="M126" i="3" s="1"/>
  <c r="K8" i="3"/>
  <c r="K15" i="3"/>
  <c r="L20" i="3"/>
  <c r="M20" i="3" s="1"/>
  <c r="L22" i="3"/>
  <c r="M22" i="3" s="1"/>
  <c r="K24" i="3"/>
  <c r="L27" i="3"/>
  <c r="M27" i="3" s="1"/>
  <c r="K32" i="3"/>
  <c r="K39" i="3"/>
  <c r="K44" i="3"/>
  <c r="K49" i="3"/>
  <c r="K57" i="3"/>
  <c r="K65" i="3"/>
  <c r="L75" i="3"/>
  <c r="M75" i="3" s="1"/>
  <c r="L84" i="3"/>
  <c r="M84" i="3" s="1"/>
  <c r="K89" i="3"/>
  <c r="L94" i="3"/>
  <c r="M94" i="3" s="1"/>
  <c r="K99" i="3"/>
  <c r="K104" i="3"/>
  <c r="M104" i="3" s="1"/>
  <c r="L109" i="3"/>
  <c r="M109" i="3" s="1"/>
  <c r="L112" i="3"/>
  <c r="M112" i="3" s="1"/>
  <c r="L117" i="3"/>
  <c r="M117" i="3" s="1"/>
  <c r="L123" i="3"/>
  <c r="M123" i="3" s="1"/>
  <c r="K129" i="3"/>
  <c r="K5" i="3"/>
  <c r="L8" i="3"/>
  <c r="L15" i="3"/>
  <c r="K17" i="3"/>
  <c r="L24" i="3"/>
  <c r="K29" i="3"/>
  <c r="L32" i="3"/>
  <c r="K34" i="3"/>
  <c r="M34" i="3" s="1"/>
  <c r="L39" i="3"/>
  <c r="L44" i="3"/>
  <c r="L49" i="3"/>
  <c r="K54" i="3"/>
  <c r="L57" i="3"/>
  <c r="K62" i="3"/>
  <c r="L65" i="3"/>
  <c r="L70" i="3"/>
  <c r="M70" i="3" s="1"/>
  <c r="L77" i="3"/>
  <c r="M77" i="3" s="1"/>
  <c r="K86" i="3"/>
  <c r="L89" i="3"/>
  <c r="K96" i="3"/>
  <c r="L99" i="3"/>
  <c r="K101" i="3"/>
  <c r="L104" i="3"/>
  <c r="K114" i="3"/>
  <c r="K119" i="3"/>
  <c r="K125" i="3"/>
  <c r="L129" i="3"/>
  <c r="I132" i="3"/>
  <c r="K2" i="3"/>
  <c r="L5" i="3"/>
  <c r="L17" i="3"/>
  <c r="K26" i="3"/>
  <c r="M26" i="3" s="1"/>
  <c r="L29" i="3"/>
  <c r="L34" i="3"/>
  <c r="K36" i="3"/>
  <c r="M36" i="3" s="1"/>
  <c r="L41" i="3"/>
  <c r="M41" i="3" s="1"/>
  <c r="K46" i="3"/>
  <c r="M46" i="3" s="1"/>
  <c r="K51" i="3"/>
  <c r="M51" i="3" s="1"/>
  <c r="L54" i="3"/>
  <c r="K59" i="3"/>
  <c r="M59" i="3" s="1"/>
  <c r="L62" i="3"/>
  <c r="K67" i="3"/>
  <c r="M67" i="3" s="1"/>
  <c r="K72" i="3"/>
  <c r="M72" i="3" s="1"/>
  <c r="L79" i="3"/>
  <c r="M79" i="3" s="1"/>
  <c r="L86" i="3"/>
  <c r="L96" i="3"/>
  <c r="L101" i="3"/>
  <c r="K106" i="3"/>
  <c r="K111" i="3"/>
  <c r="L114" i="3"/>
  <c r="L119" i="3"/>
  <c r="L125" i="3"/>
  <c r="L2" i="3"/>
  <c r="K31" i="3"/>
  <c r="M31" i="3" s="1"/>
  <c r="K38" i="3"/>
  <c r="M38" i="3" s="1"/>
  <c r="K43" i="3"/>
  <c r="M43" i="3" s="1"/>
  <c r="K48" i="3"/>
  <c r="M48" i="3" s="1"/>
  <c r="K56" i="3"/>
  <c r="M56" i="3" s="1"/>
  <c r="K64" i="3"/>
  <c r="M64" i="3" s="1"/>
  <c r="K74" i="3"/>
  <c r="M74" i="3" s="1"/>
  <c r="K88" i="3"/>
  <c r="M88" i="3" s="1"/>
  <c r="K98" i="3"/>
  <c r="M98" i="3" s="1"/>
  <c r="K103" i="3"/>
  <c r="M103" i="3" s="1"/>
  <c r="L106" i="3"/>
  <c r="L111" i="3"/>
  <c r="L116" i="3"/>
  <c r="M116" i="3" s="1"/>
  <c r="K4" i="3"/>
  <c r="M4" i="3" s="1"/>
  <c r="L7" i="3"/>
  <c r="M7" i="3" s="1"/>
  <c r="L14" i="3"/>
  <c r="L19" i="3"/>
  <c r="M19" i="3" s="1"/>
  <c r="L21" i="3"/>
  <c r="M21" i="3" s="1"/>
  <c r="L23" i="3"/>
  <c r="M23" i="3" s="1"/>
  <c r="K113" i="3"/>
  <c r="M113" i="3" s="1"/>
  <c r="K118" i="3"/>
  <c r="M118" i="3" s="1"/>
  <c r="K124" i="3"/>
  <c r="M124" i="3" s="1"/>
  <c r="M129" i="6" l="1"/>
  <c r="M118" i="4"/>
  <c r="M36" i="4"/>
  <c r="M43" i="5"/>
  <c r="M6" i="3"/>
  <c r="M18" i="3"/>
  <c r="M111" i="3"/>
  <c r="M2" i="6"/>
  <c r="M106" i="6"/>
  <c r="M119" i="6"/>
  <c r="M5" i="6"/>
  <c r="M125" i="5"/>
  <c r="M54" i="4"/>
  <c r="M129" i="5"/>
  <c r="M30" i="4"/>
  <c r="M62" i="4"/>
  <c r="M114" i="6"/>
  <c r="M76" i="4"/>
  <c r="M59" i="4"/>
  <c r="M51" i="6"/>
  <c r="M114" i="3"/>
  <c r="M123" i="4"/>
  <c r="M59" i="5"/>
  <c r="M36" i="6"/>
  <c r="M106" i="4"/>
  <c r="M101" i="4"/>
  <c r="M34" i="6"/>
  <c r="M6" i="4"/>
  <c r="L132" i="3"/>
  <c r="M61" i="4"/>
  <c r="M76" i="3"/>
  <c r="M112" i="5"/>
  <c r="M96" i="4"/>
  <c r="M74" i="5"/>
  <c r="M86" i="4"/>
  <c r="M29" i="4"/>
  <c r="M62" i="6"/>
  <c r="M17" i="6"/>
  <c r="M92" i="4"/>
  <c r="M65" i="5"/>
  <c r="M110" i="4"/>
  <c r="M27" i="4"/>
  <c r="M78" i="5"/>
  <c r="M56" i="5"/>
  <c r="M84" i="5"/>
  <c r="M103" i="5"/>
  <c r="M38" i="5"/>
  <c r="M111" i="5"/>
  <c r="M72" i="5"/>
  <c r="M67" i="5"/>
  <c r="M125" i="3"/>
  <c r="M86" i="3"/>
  <c r="M99" i="3"/>
  <c r="M44" i="3"/>
  <c r="M8" i="3"/>
  <c r="M129" i="4"/>
  <c r="M119" i="4"/>
  <c r="M19" i="5"/>
  <c r="M132" i="5" s="1"/>
  <c r="M106" i="5"/>
  <c r="M36" i="5"/>
  <c r="M2" i="5"/>
  <c r="M110" i="5"/>
  <c r="M96" i="6"/>
  <c r="M54" i="6"/>
  <c r="H18" i="14"/>
  <c r="I17" i="14"/>
  <c r="M15" i="3"/>
  <c r="M119" i="3"/>
  <c r="M5" i="3"/>
  <c r="M39" i="3"/>
  <c r="M113" i="4"/>
  <c r="M69" i="4"/>
  <c r="M51" i="4"/>
  <c r="M34" i="4"/>
  <c r="M48" i="5"/>
  <c r="M14" i="5"/>
  <c r="M46" i="6"/>
  <c r="M129" i="3"/>
  <c r="M89" i="3"/>
  <c r="M32" i="3"/>
  <c r="M46" i="4"/>
  <c r="M123" i="6"/>
  <c r="M86" i="6"/>
  <c r="M49" i="3"/>
  <c r="M125" i="4"/>
  <c r="M26" i="5"/>
  <c r="M72" i="6"/>
  <c r="M101" i="3"/>
  <c r="M62" i="3"/>
  <c r="M29" i="3"/>
  <c r="M24" i="3"/>
  <c r="M110" i="3"/>
  <c r="M95" i="4"/>
  <c r="M111" i="4"/>
  <c r="M72" i="4"/>
  <c r="M2" i="4"/>
  <c r="M51" i="5"/>
  <c r="M67" i="6"/>
  <c r="M2" i="3"/>
  <c r="M65" i="3"/>
  <c r="M53" i="4"/>
  <c r="M67" i="4"/>
  <c r="M17" i="4"/>
  <c r="M64" i="5"/>
  <c r="M46" i="5"/>
  <c r="M111" i="6"/>
  <c r="M106" i="3"/>
  <c r="M96" i="3"/>
  <c r="M54" i="3"/>
  <c r="M17" i="3"/>
  <c r="M57" i="3"/>
  <c r="M85" i="4"/>
  <c r="L132" i="4"/>
  <c r="M98" i="5"/>
  <c r="M31" i="5"/>
  <c r="M59" i="6"/>
  <c r="M26" i="6"/>
  <c r="M101" i="6"/>
  <c r="M29" i="6"/>
  <c r="M139" i="10"/>
  <c r="M140" i="10" s="1"/>
  <c r="J140" i="10"/>
  <c r="J139" i="7"/>
  <c r="M11" i="7"/>
  <c r="M139" i="7" s="1"/>
  <c r="M45" i="6"/>
  <c r="M132" i="6" s="1"/>
  <c r="K132" i="6"/>
  <c r="M114" i="4"/>
  <c r="M15" i="4"/>
  <c r="M14" i="3"/>
  <c r="M132" i="3" s="1"/>
  <c r="H19" i="14" l="1"/>
  <c r="I18" i="14"/>
  <c r="M132" i="4"/>
  <c r="H20" i="14" l="1"/>
  <c r="I19" i="14"/>
  <c r="H21" i="14" l="1"/>
  <c r="I20" i="14"/>
  <c r="H22" i="14" l="1"/>
  <c r="I21" i="14"/>
</calcChain>
</file>

<file path=xl/sharedStrings.xml><?xml version="1.0" encoding="utf-8"?>
<sst xmlns="http://schemas.openxmlformats.org/spreadsheetml/2006/main" count="19941" uniqueCount="402">
  <si>
    <t>FUND</t>
  </si>
  <si>
    <t>Department</t>
  </si>
  <si>
    <t>Employee Name</t>
  </si>
  <si>
    <t>% of Fund</t>
  </si>
  <si>
    <t>Hourly Rates</t>
  </si>
  <si>
    <t>Gross Wage</t>
  </si>
  <si>
    <t>Retirement 6.5%</t>
  </si>
  <si>
    <t>FICA</t>
  </si>
  <si>
    <t>Total</t>
  </si>
  <si>
    <t>Building Code</t>
  </si>
  <si>
    <t>BCI</t>
  </si>
  <si>
    <t xml:space="preserve"> BEAMS, MARLENE M</t>
  </si>
  <si>
    <t xml:space="preserve"> BRAMER, BONNIE S.</t>
  </si>
  <si>
    <t xml:space="preserve"> MCFADDEN, RICHARD </t>
  </si>
  <si>
    <t>General</t>
  </si>
  <si>
    <t>Finance</t>
  </si>
  <si>
    <t xml:space="preserve"> ALLEN, RHONDA J</t>
  </si>
  <si>
    <t>Beach</t>
  </si>
  <si>
    <t xml:space="preserve"> GILLIN, THOMAS  W</t>
  </si>
  <si>
    <t>Utility</t>
  </si>
  <si>
    <t>WTP</t>
  </si>
  <si>
    <t xml:space="preserve"> ALMBERG, AARON F</t>
  </si>
  <si>
    <t>Police</t>
  </si>
  <si>
    <t xml:space="preserve"> ARCIERI JR, DAVID  J</t>
  </si>
  <si>
    <t>Fire</t>
  </si>
  <si>
    <t>Building &amp; Zoning</t>
  </si>
  <si>
    <t xml:space="preserve"> RICHARDS, LEE R</t>
  </si>
  <si>
    <t>WWTP</t>
  </si>
  <si>
    <t xml:space="preserve"> BANKS, RUSSELL </t>
  </si>
  <si>
    <t>City Clerk</t>
  </si>
  <si>
    <t xml:space="preserve"> JARRAH, JEANELLE A</t>
  </si>
  <si>
    <t xml:space="preserve"> BINGHAM, JOHNNY </t>
  </si>
  <si>
    <t xml:space="preserve"> BLANCHETTE, LANCE </t>
  </si>
  <si>
    <t xml:space="preserve"> BLANK, DAVID  A</t>
  </si>
  <si>
    <t xml:space="preserve"> OVERSTREET, PENNY  E</t>
  </si>
  <si>
    <t xml:space="preserve"> BOWMAN, JOHN D</t>
  </si>
  <si>
    <t xml:space="preserve"> DA SILVA, MARIA </t>
  </si>
  <si>
    <t xml:space="preserve"> BUTTNER, ELLEN S</t>
  </si>
  <si>
    <t xml:space="preserve"> LUDECKER, BRENDA S</t>
  </si>
  <si>
    <t xml:space="preserve"> CARR, STEVEN D.</t>
  </si>
  <si>
    <t xml:space="preserve"> MAHONEY, HOLLIE </t>
  </si>
  <si>
    <t>Maintenance</t>
  </si>
  <si>
    <t xml:space="preserve"> CLEMENCE III, WILMER  N</t>
  </si>
  <si>
    <t xml:space="preserve"> COX, STEPHEN </t>
  </si>
  <si>
    <t xml:space="preserve"> COFFMAN, KENNETH L</t>
  </si>
  <si>
    <t xml:space="preserve"> CONROY, TIMOTHY </t>
  </si>
  <si>
    <t xml:space="preserve"> CORNWELL, BRANDON E</t>
  </si>
  <si>
    <t xml:space="preserve"> PACE, ROBERT  D</t>
  </si>
  <si>
    <t xml:space="preserve"> COZZONE, GAETANO R</t>
  </si>
  <si>
    <t>HR</t>
  </si>
  <si>
    <t xml:space="preserve"> MATHIS, ELIZABETH </t>
  </si>
  <si>
    <t>Library</t>
  </si>
  <si>
    <t xml:space="preserve"> FORAND, MARJORIE </t>
  </si>
  <si>
    <t xml:space="preserve"> PARISH, MELISSA </t>
  </si>
  <si>
    <t>Streets</t>
  </si>
  <si>
    <t xml:space="preserve"> CREWS, JENIFER K.</t>
  </si>
  <si>
    <t>T&amp;D</t>
  </si>
  <si>
    <t>Sewer Collection</t>
  </si>
  <si>
    <t>Storm Water</t>
  </si>
  <si>
    <t xml:space="preserve"> RODRIGUES, JORGE M</t>
  </si>
  <si>
    <t xml:space="preserve"> TRIMMER, JASON D</t>
  </si>
  <si>
    <t>Planning &amp; Zoning</t>
  </si>
  <si>
    <t>Sanitation</t>
  </si>
  <si>
    <t>Police Admin</t>
  </si>
  <si>
    <t xml:space="preserve"> DEPASQUALE, MICHELLE  L</t>
  </si>
  <si>
    <t xml:space="preserve"> DOUGHNEY, MATTHEW P</t>
  </si>
  <si>
    <t xml:space="preserve"> RAMIREZ, DOROTHY S</t>
  </si>
  <si>
    <t>Recreation</t>
  </si>
  <si>
    <t xml:space="preserve"> LAW, ROBERT A</t>
  </si>
  <si>
    <t xml:space="preserve"> THOMPSON, STEVEN E</t>
  </si>
  <si>
    <t>Refuse Collection</t>
  </si>
  <si>
    <t xml:space="preserve"> DURICK, MATTHEW A</t>
  </si>
  <si>
    <t xml:space="preserve"> EVANS, GREGORY C</t>
  </si>
  <si>
    <t xml:space="preserve"> WATTS, WALTER A</t>
  </si>
  <si>
    <t xml:space="preserve"> FORTE, ANTHONY </t>
  </si>
  <si>
    <t xml:space="preserve"> GAUVEY, TROY A</t>
  </si>
  <si>
    <t>Victim's Advocate</t>
  </si>
  <si>
    <t xml:space="preserve"> KEARNEY, DONNA </t>
  </si>
  <si>
    <t>Pier</t>
  </si>
  <si>
    <t>Bait Shop</t>
  </si>
  <si>
    <t xml:space="preserve"> SAWYER, WILLIAM </t>
  </si>
  <si>
    <t xml:space="preserve"> HOLMAN, DAVID </t>
  </si>
  <si>
    <t xml:space="preserve"> MCGEE, DERRICK M</t>
  </si>
  <si>
    <t xml:space="preserve"> RODRIGUES, LUIS </t>
  </si>
  <si>
    <t xml:space="preserve"> GUERRERO, MARIA </t>
  </si>
  <si>
    <t xml:space="preserve"> SMITH , ROBERT A</t>
  </si>
  <si>
    <t xml:space="preserve"> HARTMAN, PAUL  D</t>
  </si>
  <si>
    <t xml:space="preserve"> HASHEM, EHAB </t>
  </si>
  <si>
    <t xml:space="preserve"> JONES, KEITH </t>
  </si>
  <si>
    <t xml:space="preserve"> KALISZEWSKI, WHITNEY</t>
  </si>
  <si>
    <t xml:space="preserve"> KELLY JR, LINDEN  S</t>
  </si>
  <si>
    <t xml:space="preserve"> LOPEZ, JOHN M</t>
  </si>
  <si>
    <t xml:space="preserve"> LYNN, JOHNNY </t>
  </si>
  <si>
    <t>Lift Station Maintenance</t>
  </si>
  <si>
    <t xml:space="preserve"> MAHADEO, GERALD V.</t>
  </si>
  <si>
    <t xml:space="preserve"> MCCRANEY, JOSEPH </t>
  </si>
  <si>
    <t xml:space="preserve"> MULLEN, KAYLA C</t>
  </si>
  <si>
    <t xml:space="preserve"> NELSON, BRYAN R</t>
  </si>
  <si>
    <t xml:space="preserve"> NOBRE, SHAWN P</t>
  </si>
  <si>
    <t xml:space="preserve"> POEIRA, TREY P</t>
  </si>
  <si>
    <t xml:space="preserve"> PRINCE, JAMAL </t>
  </si>
  <si>
    <t xml:space="preserve"> RAINEY, MORGAN B</t>
  </si>
  <si>
    <t xml:space="preserve"> RAMER, JAMES  R</t>
  </si>
  <si>
    <t xml:space="preserve"> SCHERR, EVAN </t>
  </si>
  <si>
    <t xml:space="preserve"> SYLVESTER, TIMOTHY D</t>
  </si>
  <si>
    <t xml:space="preserve"> TRENBEATH, GRIFFIN </t>
  </si>
  <si>
    <t xml:space="preserve"> VINCI, ROSANNA </t>
  </si>
  <si>
    <t>Executive</t>
  </si>
  <si>
    <t xml:space="preserve"> WHITSON, WILLIAM R</t>
  </si>
  <si>
    <t xml:space="preserve"> WILLIAMS, KENDALL  G</t>
  </si>
  <si>
    <t xml:space="preserve"> WU, BOBBY </t>
  </si>
  <si>
    <t xml:space="preserve"> YELVINGTON, AUSTIN R</t>
  </si>
  <si>
    <t>VAZQUEZ, JUAN M</t>
  </si>
  <si>
    <t>TORINO, LARRY</t>
  </si>
  <si>
    <t>WALKER, DENNIS</t>
  </si>
  <si>
    <t>WATERS, IRENE</t>
  </si>
  <si>
    <t>ZIEHL, JAMES</t>
  </si>
  <si>
    <t>POLICE</t>
  </si>
  <si>
    <t>FTE/PTE</t>
  </si>
  <si>
    <t>LAURENO, JOHN</t>
  </si>
  <si>
    <t>MCGUIRE, TIME</t>
  </si>
  <si>
    <t>PTE</t>
  </si>
  <si>
    <t>FTE</t>
  </si>
  <si>
    <t>MESUITA, JAMES</t>
  </si>
  <si>
    <t>UTILITY BILLING CLERK</t>
  </si>
  <si>
    <t>FINANCE DIRECTOR</t>
  </si>
  <si>
    <t>FICOCELLO, MICHELE</t>
  </si>
  <si>
    <t>NOVAK, CHRIS</t>
  </si>
  <si>
    <t>ANNUAL HOURS</t>
  </si>
  <si>
    <t>JOHN</t>
  </si>
  <si>
    <t>HEALTH CARE</t>
  </si>
  <si>
    <t>POSITION</t>
  </si>
  <si>
    <t>PERMIT CLERK</t>
  </si>
  <si>
    <t>CUSTOMER SERVICE</t>
  </si>
  <si>
    <t>CHIEF BUILDING OFFICIAL</t>
  </si>
  <si>
    <t>BUILDING INSPECTOR</t>
  </si>
  <si>
    <t>CODE ENFORCEMENT OFFICER</t>
  </si>
  <si>
    <t>PLANNER</t>
  </si>
  <si>
    <t>PROJECT MANAGER</t>
  </si>
  <si>
    <t>GIFFORD, JOHN</t>
  </si>
  <si>
    <t>LIFEGUARDS</t>
  </si>
  <si>
    <t>DEPUTY CITY CLERK</t>
  </si>
  <si>
    <t>CITY CLERK</t>
  </si>
  <si>
    <t>DOCKHORN, KATIE</t>
  </si>
  <si>
    <t>ASSISTANT TO THE FINANCE DIRECTOR</t>
  </si>
  <si>
    <t>CITY MANAGER</t>
  </si>
  <si>
    <t>ASSISTANT TO THE CITY MANAGER</t>
  </si>
  <si>
    <t>UTILITY BILLING MANAGER</t>
  </si>
  <si>
    <t>BOOKKEEPER/PAYROLL</t>
  </si>
  <si>
    <t>ACCOUNTS PAYABLE CLERK</t>
  </si>
  <si>
    <t>ADAMS, BRUCE</t>
  </si>
  <si>
    <t>CARRE, CHRISTIAN</t>
  </si>
  <si>
    <t>KARR, NATHANIEL</t>
  </si>
  <si>
    <t>EVANS, GREG</t>
  </si>
  <si>
    <t>GOCKE, MICHAEL</t>
  </si>
  <si>
    <t>FIRE CAPTAIN</t>
  </si>
  <si>
    <t>FIRE CHIEF</t>
  </si>
  <si>
    <t>FIRE INSPECTOR</t>
  </si>
  <si>
    <t>PART TIME</t>
  </si>
  <si>
    <t>HR MANAGER/RISK MANAGER</t>
  </si>
  <si>
    <t>LIBRARIAN</t>
  </si>
  <si>
    <t>LIBRARIAN-PART TIME</t>
  </si>
  <si>
    <t>VACANT</t>
  </si>
  <si>
    <t>LABORER</t>
  </si>
  <si>
    <t>MAINTENANCE SUPERVISOR</t>
  </si>
  <si>
    <t>EICHENBERG, BRIAN</t>
  </si>
  <si>
    <t>COLLAZO, CHRISTIAN</t>
  </si>
  <si>
    <t>REXROAD, BRET</t>
  </si>
  <si>
    <t>LANDSCAPER</t>
  </si>
  <si>
    <t>CRA</t>
  </si>
  <si>
    <t>SERGEANT</t>
  </si>
  <si>
    <t>RECORDS CLERK</t>
  </si>
  <si>
    <t>POLICE CAPTAIN</t>
  </si>
  <si>
    <t>OFFICER</t>
  </si>
  <si>
    <t>POLICE CHIEF</t>
  </si>
  <si>
    <t>DETECTIVE</t>
  </si>
  <si>
    <t>EVIDENCE</t>
  </si>
  <si>
    <t xml:space="preserve">ADMINISTRATIVE </t>
  </si>
  <si>
    <t>TRIPP, LYLE</t>
  </si>
  <si>
    <t>RECREATION DIRECTOR</t>
  </si>
  <si>
    <t>CRA DIRECTOR</t>
  </si>
  <si>
    <t>MILLER, CARYN</t>
  </si>
  <si>
    <t>PIER COORDINATOR</t>
  </si>
  <si>
    <t>BAIT SHOP ATTENDANT</t>
  </si>
  <si>
    <t>AGALIOTIS, RICHARD</t>
  </si>
  <si>
    <t>COLON, AUDIE</t>
  </si>
  <si>
    <t>PORTERFIELD, TERRY</t>
  </si>
  <si>
    <t>QUICK, LARRY</t>
  </si>
  <si>
    <t>VENTURA, NATALE</t>
  </si>
  <si>
    <t>SANITATION SUPERVISOR</t>
  </si>
  <si>
    <t>SANITATION MECHANIC</t>
  </si>
  <si>
    <t>DRIVER</t>
  </si>
  <si>
    <t>PROJECT COORDINATOR</t>
  </si>
  <si>
    <t>METER READER</t>
  </si>
  <si>
    <t>UTILITY MECHANIC</t>
  </si>
  <si>
    <t>PUBLIC WORKS SUPERVISOR</t>
  </si>
  <si>
    <t>LAW, STEVEN</t>
  </si>
  <si>
    <t>WATER PLANT SUPERVISOR</t>
  </si>
  <si>
    <t>OPERATOR A</t>
  </si>
  <si>
    <t>OPERATOR C</t>
  </si>
  <si>
    <t>OPERATOR B</t>
  </si>
  <si>
    <t>TRAINEE</t>
  </si>
  <si>
    <t>OPERATOR A - PART TIME</t>
  </si>
  <si>
    <t>WWTP SUPERVISOR</t>
  </si>
  <si>
    <t>MAINTENANCE LEAD WORKER</t>
  </si>
  <si>
    <t>LIEUTENANT</t>
  </si>
  <si>
    <t>DRIVER ENGINEER</t>
  </si>
  <si>
    <t>FIREFIGHTER</t>
  </si>
  <si>
    <t>LIGHT EQUIPMENT OPERATOR</t>
  </si>
  <si>
    <t>GEN</t>
  </si>
  <si>
    <t>SAN</t>
  </si>
  <si>
    <t>SW</t>
  </si>
  <si>
    <t>UTIL</t>
  </si>
  <si>
    <t>Grand Total</t>
  </si>
  <si>
    <t>Workers Comp Code</t>
  </si>
  <si>
    <t>FIRE FIGHTER</t>
  </si>
  <si>
    <t>VICTIMS ADVOCATE</t>
  </si>
  <si>
    <t>ALLEN, RHONDA</t>
  </si>
  <si>
    <t>ROGERS, JONATHAN</t>
  </si>
  <si>
    <t>MELGAR, GIOVANNI</t>
  </si>
  <si>
    <t>DOMINGUIZ, GONZALO</t>
  </si>
  <si>
    <t>COFFMAN, DYLAN</t>
  </si>
  <si>
    <t>CASCHERA, LAURAJEAN</t>
  </si>
  <si>
    <t>DINARDI, MARY</t>
  </si>
  <si>
    <t>OBERST, KYLE</t>
  </si>
  <si>
    <t>REYES-PEREZ, ROBERTO</t>
  </si>
  <si>
    <t>SINESI, MICHAEL</t>
  </si>
  <si>
    <t>ALLEN, ANDREW</t>
  </si>
  <si>
    <t>JONES, STANLEY</t>
  </si>
  <si>
    <t>BANKS, RUSSELL</t>
  </si>
  <si>
    <t>REBAR, JOYCE</t>
  </si>
  <si>
    <t>MS4</t>
  </si>
  <si>
    <t>DUNN, GLEN</t>
  </si>
  <si>
    <t>OPEN</t>
  </si>
  <si>
    <t>COLA Rate Increase</t>
  </si>
  <si>
    <t>Step Inc</t>
  </si>
  <si>
    <t>Hourly rate 1.25% Step Inc</t>
  </si>
  <si>
    <t>SENIOR PLANNER</t>
  </si>
  <si>
    <t xml:space="preserve">Hourly Rate w/4.4% COLA </t>
  </si>
  <si>
    <t>DERRICK, DONNA</t>
  </si>
  <si>
    <t>OPERATOR C - PART TIME</t>
  </si>
  <si>
    <t>MCGUIRE, TIM</t>
  </si>
  <si>
    <t>HR Assistant</t>
  </si>
  <si>
    <t>WATTS, ALLEN</t>
  </si>
  <si>
    <t>LEAD Maintenance Worker</t>
  </si>
  <si>
    <t>LEAD LANDSCAPER</t>
  </si>
  <si>
    <t xml:space="preserve">MAINTENANCE </t>
  </si>
  <si>
    <t>Project Coordinator</t>
  </si>
  <si>
    <t>ASSISTANT LIBRARIAN</t>
  </si>
  <si>
    <t>LIBRARY ASSISTANT-PART TIME</t>
  </si>
  <si>
    <t>MARTIN, SANTAIGO</t>
  </si>
  <si>
    <t>UTILITY</t>
  </si>
  <si>
    <t>Commission</t>
  </si>
  <si>
    <t>Commissioner</t>
  </si>
  <si>
    <t>Mayor</t>
  </si>
  <si>
    <t>James Sherman</t>
  </si>
  <si>
    <t>Jane Mealy</t>
  </si>
  <si>
    <t>Eric Cooley</t>
  </si>
  <si>
    <t>Scott Spradley</t>
  </si>
  <si>
    <t>Suzi Johnston</t>
  </si>
  <si>
    <t>Rick Belhumeur</t>
  </si>
  <si>
    <t>CUSTOMER SERVICE REP</t>
  </si>
  <si>
    <t>PERMIT CLERK PART TIME</t>
  </si>
  <si>
    <t>COMMISSIONER</t>
  </si>
  <si>
    <t>MAYOR</t>
  </si>
  <si>
    <t>PAYROLL SPECIALIST/BOOKKEEPER</t>
  </si>
  <si>
    <t>RECYCLE SUPERVISOR</t>
  </si>
  <si>
    <t>RECYCLING OPERATOR</t>
  </si>
  <si>
    <t>VICTIM'S ADVOCATE</t>
  </si>
  <si>
    <t>MARTIN, DALE</t>
  </si>
  <si>
    <t>ENGINEER</t>
  </si>
  <si>
    <t>MONROY,KATHERINE</t>
  </si>
  <si>
    <t>IT</t>
  </si>
  <si>
    <t>IT SUPERVISOR</t>
  </si>
  <si>
    <t>HARLAN, HOLLIE</t>
  </si>
  <si>
    <t>ASSISTANT FINANCE DIRECTOR</t>
  </si>
  <si>
    <t>NOBRE, CRYSTAL</t>
  </si>
  <si>
    <t>HARGRAVES, JESSICA</t>
  </si>
  <si>
    <t>POLICE DEPUTY CHIEF</t>
  </si>
  <si>
    <t>STRICKLAND, JOHN</t>
  </si>
  <si>
    <t>BRAMER, BONNIE</t>
  </si>
  <si>
    <t>PEREZ, JOSE</t>
  </si>
  <si>
    <t>DURICK, MATTHEW</t>
  </si>
  <si>
    <t>STEPHANY, MARK</t>
  </si>
  <si>
    <t xml:space="preserve"> </t>
  </si>
  <si>
    <t>FREEMAN, WILLIAM</t>
  </si>
  <si>
    <t>SNYDER, MICHAEL</t>
  </si>
  <si>
    <t>ALBRECHT, AUSTIN</t>
  </si>
  <si>
    <t>SAUNDERS, JOHNNY</t>
  </si>
  <si>
    <t>LILIVOIS, ROBERT</t>
  </si>
  <si>
    <t>FLEET, BRENTON</t>
  </si>
  <si>
    <t>BEACH/RECREATION DIRECTOR</t>
  </si>
  <si>
    <t>UTILITY MAINTENANCE</t>
  </si>
  <si>
    <t>PLANNING &amp; ZONING</t>
  </si>
  <si>
    <t>SHERMAN, JAMES</t>
  </si>
  <si>
    <t>COOLEY, ERIC</t>
  </si>
  <si>
    <t>SPRADLEY, SCOTT</t>
  </si>
  <si>
    <t>BELHUMEUR, RICK</t>
  </si>
  <si>
    <t>KING, PATTI</t>
  </si>
  <si>
    <t>HINEBAUGH, GARY</t>
  </si>
  <si>
    <t>MCBRIDE, KIMBERLY</t>
  </si>
  <si>
    <t>RECREATION</t>
  </si>
  <si>
    <t xml:space="preserve">COX, STEPHEN </t>
  </si>
  <si>
    <t>Salaries by Department</t>
  </si>
  <si>
    <t>COMMISSION</t>
  </si>
  <si>
    <t>EXECUTIVE</t>
  </si>
  <si>
    <t>HUMAN RESOURCES</t>
  </si>
  <si>
    <t>FINANCE</t>
  </si>
  <si>
    <t>FACILITIES SUPERVISOR</t>
  </si>
  <si>
    <t>FACILITIES</t>
  </si>
  <si>
    <t>VICTIM'S ADVOCATE COORDINATOR</t>
  </si>
  <si>
    <t>FIRE</t>
  </si>
  <si>
    <t>ROADS &amp; STREETS</t>
  </si>
  <si>
    <t>LIBRARY</t>
  </si>
  <si>
    <t>WASTE WATER UTILITY MECHANIC CREW LEAD</t>
  </si>
  <si>
    <t>UTILITY ADMIN</t>
  </si>
  <si>
    <t xml:space="preserve">DEPASQUALE, MICHELLE </t>
  </si>
  <si>
    <t>SANITATION</t>
  </si>
  <si>
    <t>SANITATION ADMIN</t>
  </si>
  <si>
    <t>STORM WATER</t>
  </si>
  <si>
    <t xml:space="preserve">OVERSTREET, PENNY  </t>
  </si>
  <si>
    <t xml:space="preserve">MATHIS, ELIZABETH </t>
  </si>
  <si>
    <t xml:space="preserve">LUDECKER, BRENDA </t>
  </si>
  <si>
    <t xml:space="preserve">MAHONEY, HOLLIE </t>
  </si>
  <si>
    <t>DOUGHNEY, MATTHEW</t>
  </si>
  <si>
    <t xml:space="preserve">BLANCHETTE, LANCE </t>
  </si>
  <si>
    <t xml:space="preserve">VINCI, ROSANNA </t>
  </si>
  <si>
    <t xml:space="preserve">BINGHAM, JOHNNY </t>
  </si>
  <si>
    <t>BLANK, DAVID</t>
  </si>
  <si>
    <t>YELVINGTON, AUSTIN</t>
  </si>
  <si>
    <t xml:space="preserve">GUERRERO, MARIA </t>
  </si>
  <si>
    <t xml:space="preserve">JONES, KEITH </t>
  </si>
  <si>
    <t xml:space="preserve">NOBRE, SHAWN </t>
  </si>
  <si>
    <t xml:space="preserve">SCHERR, EVAN </t>
  </si>
  <si>
    <t xml:space="preserve">RAMIREZ, DOROTHY </t>
  </si>
  <si>
    <t>BUTTNER, ELLEN</t>
  </si>
  <si>
    <t xml:space="preserve">KEARNEY, DONNA </t>
  </si>
  <si>
    <t>RAINEY, MORGAN</t>
  </si>
  <si>
    <t xml:space="preserve">MULLEN, KAYLA </t>
  </si>
  <si>
    <t>POEIRA, TREY</t>
  </si>
  <si>
    <t xml:space="preserve">PRINCE, JAMAL </t>
  </si>
  <si>
    <t xml:space="preserve">RICHARDS, LEE </t>
  </si>
  <si>
    <t>CREWS, JENIFER</t>
  </si>
  <si>
    <t>Fund</t>
  </si>
  <si>
    <t>GENERAL</t>
  </si>
  <si>
    <t xml:space="preserve">PARISH, MELISSA </t>
  </si>
  <si>
    <t xml:space="preserve">MCFADDEN, RICHARD </t>
  </si>
  <si>
    <t xml:space="preserve">GILLIN, THOMAS  </t>
  </si>
  <si>
    <t xml:space="preserve">RAMER, JAMES  </t>
  </si>
  <si>
    <t xml:space="preserve">ALMBERG, AARON </t>
  </si>
  <si>
    <t xml:space="preserve">HARTMAN, PAUL  </t>
  </si>
  <si>
    <t xml:space="preserve">HASHEM, EHAB </t>
  </si>
  <si>
    <t xml:space="preserve">BOWMAN, JOHN </t>
  </si>
  <si>
    <t>LAW, ROBERT</t>
  </si>
  <si>
    <t xml:space="preserve">HOLMAN, DAVID </t>
  </si>
  <si>
    <t xml:space="preserve">MCGEE, DERRICK </t>
  </si>
  <si>
    <t xml:space="preserve">RODRIGUES, LUIS </t>
  </si>
  <si>
    <t xml:space="preserve">CREWS, JENIFER </t>
  </si>
  <si>
    <t>WATER</t>
  </si>
  <si>
    <t>WASTEWATER</t>
  </si>
  <si>
    <t>Position</t>
  </si>
  <si>
    <t>Budget Year 25/26</t>
  </si>
  <si>
    <t>CUNNINGHAM, JOHN</t>
  </si>
  <si>
    <t>KUHN, COLLEEN</t>
  </si>
  <si>
    <t>MOISAO, BRYAN</t>
  </si>
  <si>
    <t>BAKER, BRADEN</t>
  </si>
  <si>
    <t>STATON, KENNETH</t>
  </si>
  <si>
    <t>REBOSTINI, EVELYN</t>
  </si>
  <si>
    <t>SCHOENBROD, MICHAEL</t>
  </si>
  <si>
    <t>LUTTREL, EMMETT</t>
  </si>
  <si>
    <t>DEFRIESE-ROMERO, CAMILLA</t>
  </si>
  <si>
    <t>FIVEASH, JENNIFER</t>
  </si>
  <si>
    <t>MCCLENNING, LUPITA</t>
  </si>
  <si>
    <t>RYAN, CASEY</t>
  </si>
  <si>
    <t>UTILITY MAINTENANCE SUPERVISOR</t>
  </si>
  <si>
    <t>IMPSON, DANIEL</t>
  </si>
  <si>
    <t>CHIEF</t>
  </si>
  <si>
    <t>DEPUTY CHIEF</t>
  </si>
  <si>
    <t>ENGINEER ADMIN ASST.</t>
  </si>
  <si>
    <t>LOPEZ, ARLENE</t>
  </si>
  <si>
    <t>FREEMAN, JENNIFER</t>
  </si>
  <si>
    <t>THOMPSON, ANDREW</t>
  </si>
  <si>
    <t>SKRZYPINSKI, HARLEY</t>
  </si>
  <si>
    <t>CREW LEAD</t>
  </si>
  <si>
    <t>DISTRIBUTION MECHANIC</t>
  </si>
  <si>
    <t>DENVIR, STEPHAN</t>
  </si>
  <si>
    <t>WILLIAMSON, TODD</t>
  </si>
  <si>
    <t>COLLINS, BRITTANY</t>
  </si>
  <si>
    <t>UTILITY BILLING CASHIER</t>
  </si>
  <si>
    <t>ENGINEER ADMIN ASSISTANT</t>
  </si>
  <si>
    <t>NEW HIRE</t>
  </si>
  <si>
    <t>GIS ANALYST</t>
  </si>
  <si>
    <t>COMMUNICATION OFFICER</t>
  </si>
  <si>
    <t>Dept. BUILDING OFFICIAL</t>
  </si>
  <si>
    <t>OPERATOR</t>
  </si>
  <si>
    <t>UTILITY ENGINEER</t>
  </si>
  <si>
    <t xml:space="preserve">DRIVER </t>
  </si>
  <si>
    <t>Contingency Headcount</t>
  </si>
  <si>
    <t>BUILDING CODE</t>
  </si>
  <si>
    <t>STORMWATER</t>
  </si>
  <si>
    <t>STREETS</t>
  </si>
  <si>
    <t>HR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</si>
</sst>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 applyAlignment="1">
      <alignment wrapText="1"/>
    </xf>
    <xf numFmtId="22" fontId="0" fillId="0" borderId="0" xfId="0" applyNumberFormat="1" applyAlignment="1">
      <alignment wrapText="1"/>
    </xf>
    <xf numFmtId="10" fontId="0" fillId="2" borderId="0" xfId="0" applyNumberFormat="1" applyFill="1" applyAlignment="1">
      <alignment horizontal="center" wrapText="1"/>
    </xf>
    <xf numFmtId="0" fontId="0" fillId="0" borderId="0" xfId="0" applyAlignment="1">
      <alignment wrapText="1"/>
    </xf>
    <xf numFmtId="43" fontId="0" fillId="0" borderId="0" xfId="1" applyFont="1"/>
    <xf numFmtId="2" fontId="0" fillId="2" borderId="0" xfId="0" applyNumberFormat="1" applyFill="1" applyAlignment="1">
      <alignment wrapText="1"/>
    </xf>
    <xf numFmtId="10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1" applyNumberFormat="1" applyFont="1"/>
    <xf numFmtId="0" fontId="0" fillId="2" borderId="0" xfId="0" applyFill="1"/>
    <xf numFmtId="0" fontId="0" fillId="3" borderId="0" xfId="0" applyFill="1"/>
    <xf numFmtId="3" fontId="0" fillId="0" borderId="0" xfId="0" applyNumberFormat="1"/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3" fontId="0" fillId="0" borderId="0" xfId="0" applyNumberFormat="1" applyAlignment="1">
      <alignment wrapText="1"/>
    </xf>
    <xf numFmtId="14" fontId="0" fillId="0" borderId="0" xfId="0" applyNumberFormat="1"/>
    <xf numFmtId="10" fontId="0" fillId="0" borderId="0" xfId="2" applyNumberFormat="1" applyFont="1"/>
    <xf numFmtId="2" fontId="0" fillId="2" borderId="0" xfId="0" applyNumberForma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0" fillId="6" borderId="0" xfId="0" applyFill="1"/>
    <xf numFmtId="10" fontId="0" fillId="6" borderId="0" xfId="0" applyNumberFormat="1" applyFill="1" applyAlignment="1">
      <alignment horizontal="center"/>
    </xf>
    <xf numFmtId="164" fontId="0" fillId="6" borderId="0" xfId="1" applyNumberFormat="1" applyFont="1" applyFill="1"/>
    <xf numFmtId="2" fontId="0" fillId="6" borderId="0" xfId="0" applyNumberFormat="1" applyFill="1"/>
    <xf numFmtId="3" fontId="0" fillId="6" borderId="0" xfId="0" applyNumberFormat="1" applyFill="1"/>
    <xf numFmtId="0" fontId="2" fillId="6" borderId="0" xfId="0" applyFont="1" applyFill="1"/>
    <xf numFmtId="2" fontId="0" fillId="6" borderId="0" xfId="1" applyNumberFormat="1" applyFont="1" applyFill="1"/>
    <xf numFmtId="43" fontId="0" fillId="6" borderId="0" xfId="1" applyFont="1" applyFill="1"/>
    <xf numFmtId="0" fontId="0" fillId="6" borderId="0" xfId="0" applyFill="1" applyAlignment="1">
      <alignment horizontal="center"/>
    </xf>
    <xf numFmtId="10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3" fontId="0" fillId="6" borderId="1" xfId="0" applyNumberFormat="1" applyFill="1" applyBorder="1"/>
    <xf numFmtId="0" fontId="0" fillId="6" borderId="1" xfId="0" applyFill="1" applyBorder="1"/>
    <xf numFmtId="0" fontId="0" fillId="0" borderId="1" xfId="0" applyBorder="1"/>
    <xf numFmtId="0" fontId="3" fillId="0" borderId="0" xfId="0" applyFont="1"/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22" fontId="4" fillId="0" borderId="1" xfId="0" applyNumberFormat="1" applyFont="1" applyBorder="1" applyAlignment="1">
      <alignment horizontal="left" wrapText="1"/>
    </xf>
    <xf numFmtId="10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22" fontId="4" fillId="7" borderId="1" xfId="0" applyNumberFormat="1" applyFont="1" applyFill="1" applyBorder="1" applyAlignment="1">
      <alignment horizontal="left" wrapText="1"/>
    </xf>
    <xf numFmtId="10" fontId="4" fillId="7" borderId="1" xfId="0" applyNumberFormat="1" applyFont="1" applyFill="1" applyBorder="1" applyAlignment="1">
      <alignment horizontal="center" wrapText="1"/>
    </xf>
    <xf numFmtId="3" fontId="4" fillId="7" borderId="1" xfId="0" applyNumberFormat="1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3" fontId="0" fillId="6" borderId="4" xfId="0" applyNumberFormat="1" applyFill="1" applyBorder="1"/>
    <xf numFmtId="3" fontId="0" fillId="6" borderId="5" xfId="0" applyNumberFormat="1" applyFill="1" applyBorder="1"/>
    <xf numFmtId="3" fontId="2" fillId="6" borderId="2" xfId="0" applyNumberFormat="1" applyFont="1" applyFill="1" applyBorder="1"/>
    <xf numFmtId="3" fontId="0" fillId="6" borderId="6" xfId="0" applyNumberFormat="1" applyFill="1" applyBorder="1"/>
    <xf numFmtId="3" fontId="2" fillId="0" borderId="2" xfId="0" applyNumberFormat="1" applyFont="1" applyBorder="1"/>
    <xf numFmtId="3" fontId="2" fillId="6" borderId="7" xfId="0" applyNumberFormat="1" applyFont="1" applyFill="1" applyBorder="1"/>
    <xf numFmtId="0" fontId="0" fillId="0" borderId="4" xfId="0" applyBorder="1"/>
    <xf numFmtId="0" fontId="0" fillId="6" borderId="4" xfId="0" applyFill="1" applyBorder="1"/>
    <xf numFmtId="0" fontId="0" fillId="0" borderId="4" xfId="0" applyBorder="1" applyAlignment="1">
      <alignment horizontal="left"/>
    </xf>
    <xf numFmtId="10" fontId="0" fillId="6" borderId="4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5" xfId="0" applyBorder="1"/>
    <xf numFmtId="0" fontId="0" fillId="6" borderId="5" xfId="0" applyFill="1" applyBorder="1"/>
    <xf numFmtId="0" fontId="0" fillId="0" borderId="5" xfId="0" applyBorder="1" applyAlignment="1">
      <alignment horizontal="left"/>
    </xf>
    <xf numFmtId="10" fontId="0" fillId="6" borderId="5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3" fontId="0" fillId="6" borderId="7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udit\2017-2018\Compensated%20Absences\Hire%20date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 (2)"/>
      <sheetName val="Document"/>
    </sheetNames>
    <sheetDataSet>
      <sheetData sheetId="0"/>
      <sheetData sheetId="1">
        <row r="2">
          <cell r="H2">
            <v>43373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091DF-1C5A-4A06-98C7-E7DCEEADF243}">
  <sheetPr>
    <pageSetUpPr fitToPage="1"/>
  </sheetPr>
  <dimension ref="A2:Q206"/>
  <sheetViews>
    <sheetView tabSelected="1" zoomScaleNormal="100" workbookViewId="0">
      <selection activeCell="G125" sqref="G125"/>
    </sheetView>
  </sheetViews>
  <sheetFormatPr defaultRowHeight="15" x14ac:dyDescent="0.25"/>
  <cols>
    <col min="1" max="1" width="15" customWidth="1"/>
    <col min="2" max="2" width="27.140625" bestFit="1" customWidth="1"/>
    <col min="3" max="3" width="41.5703125" customWidth="1"/>
    <col min="4" max="4" width="26.85546875" style="39" bestFit="1" customWidth="1"/>
    <col min="5" max="5" width="12.7109375" customWidth="1"/>
    <col min="7" max="7" width="13.85546875" customWidth="1"/>
    <col min="11" max="11" width="17.5703125" customWidth="1"/>
    <col min="12" max="12" width="18" bestFit="1" customWidth="1"/>
    <col min="13" max="13" width="19.28515625" bestFit="1" customWidth="1"/>
  </cols>
  <sheetData>
    <row r="2" spans="1:7" ht="18.75" x14ac:dyDescent="0.3">
      <c r="A2" s="35" t="s">
        <v>303</v>
      </c>
    </row>
    <row r="3" spans="1:7" ht="18.75" x14ac:dyDescent="0.3">
      <c r="A3" s="35" t="s">
        <v>361</v>
      </c>
    </row>
    <row r="5" spans="1:7" ht="15.75" x14ac:dyDescent="0.25">
      <c r="A5" s="45" t="s">
        <v>343</v>
      </c>
      <c r="B5" s="45" t="s">
        <v>1</v>
      </c>
      <c r="C5" s="45" t="s">
        <v>360</v>
      </c>
      <c r="D5" s="46" t="s">
        <v>2</v>
      </c>
      <c r="E5" s="47" t="s">
        <v>3</v>
      </c>
      <c r="F5" s="45" t="s">
        <v>118</v>
      </c>
      <c r="G5" s="48" t="s">
        <v>5</v>
      </c>
    </row>
    <row r="6" spans="1:7" ht="15.75" x14ac:dyDescent="0.25">
      <c r="A6" s="34"/>
      <c r="B6" s="41"/>
      <c r="C6" s="41"/>
      <c r="D6" s="42"/>
      <c r="E6" s="43"/>
      <c r="F6" s="41"/>
      <c r="G6" s="44"/>
    </row>
    <row r="7" spans="1:7" x14ac:dyDescent="0.25">
      <c r="A7" s="34" t="s">
        <v>344</v>
      </c>
      <c r="B7" s="33" t="s">
        <v>304</v>
      </c>
      <c r="C7" s="34" t="s">
        <v>264</v>
      </c>
      <c r="D7" s="40" t="s">
        <v>298</v>
      </c>
      <c r="E7" s="30">
        <v>1</v>
      </c>
      <c r="F7" s="31"/>
      <c r="G7" s="32">
        <v>10443</v>
      </c>
    </row>
    <row r="8" spans="1:7" x14ac:dyDescent="0.25">
      <c r="A8" s="34" t="s">
        <v>344</v>
      </c>
      <c r="B8" s="33" t="s">
        <v>304</v>
      </c>
      <c r="C8" s="34" t="s">
        <v>263</v>
      </c>
      <c r="D8" s="40" t="s">
        <v>296</v>
      </c>
      <c r="E8" s="30">
        <v>1</v>
      </c>
      <c r="F8" s="31"/>
      <c r="G8" s="32">
        <v>10443</v>
      </c>
    </row>
    <row r="9" spans="1:7" x14ac:dyDescent="0.25">
      <c r="A9" s="34" t="s">
        <v>344</v>
      </c>
      <c r="B9" s="33" t="s">
        <v>304</v>
      </c>
      <c r="C9" s="34" t="s">
        <v>263</v>
      </c>
      <c r="D9" s="40" t="s">
        <v>294</v>
      </c>
      <c r="E9" s="30">
        <v>1</v>
      </c>
      <c r="F9" s="31"/>
      <c r="G9" s="32">
        <v>10443</v>
      </c>
    </row>
    <row r="10" spans="1:7" x14ac:dyDescent="0.25">
      <c r="A10" s="34" t="s">
        <v>344</v>
      </c>
      <c r="B10" s="33" t="s">
        <v>304</v>
      </c>
      <c r="C10" s="34" t="s">
        <v>263</v>
      </c>
      <c r="D10" s="40" t="s">
        <v>297</v>
      </c>
      <c r="E10" s="30">
        <v>1</v>
      </c>
      <c r="F10" s="31"/>
      <c r="G10" s="32">
        <v>10443</v>
      </c>
    </row>
    <row r="11" spans="1:7" x14ac:dyDescent="0.25">
      <c r="A11" s="34" t="s">
        <v>344</v>
      </c>
      <c r="B11" s="33" t="s">
        <v>304</v>
      </c>
      <c r="C11" s="34" t="s">
        <v>263</v>
      </c>
      <c r="D11" s="40" t="s">
        <v>295</v>
      </c>
      <c r="E11" s="30">
        <v>1</v>
      </c>
      <c r="F11" s="31"/>
      <c r="G11" s="32">
        <v>10443</v>
      </c>
    </row>
    <row r="12" spans="1:7" ht="15.75" thickBot="1" x14ac:dyDescent="0.3">
      <c r="A12" s="34" t="s">
        <v>344</v>
      </c>
      <c r="B12" s="33" t="s">
        <v>304</v>
      </c>
      <c r="C12" s="34" t="s">
        <v>263</v>
      </c>
      <c r="D12" s="40" t="s">
        <v>362</v>
      </c>
      <c r="E12" s="30">
        <v>1</v>
      </c>
      <c r="F12" s="31"/>
      <c r="G12" s="32">
        <v>10443</v>
      </c>
    </row>
    <row r="13" spans="1:7" ht="15.75" thickBot="1" x14ac:dyDescent="0.3">
      <c r="A13" s="56"/>
      <c r="B13" s="57"/>
      <c r="C13" s="56"/>
      <c r="D13" s="58"/>
      <c r="E13" s="59"/>
      <c r="F13" s="60"/>
      <c r="G13" s="52">
        <f>SUM(G7:G12)</f>
        <v>62658</v>
      </c>
    </row>
    <row r="14" spans="1:7" ht="10.15" customHeight="1" x14ac:dyDescent="0.25">
      <c r="A14" s="61"/>
      <c r="B14" s="62"/>
      <c r="C14" s="61"/>
      <c r="D14" s="63"/>
      <c r="E14" s="64"/>
      <c r="F14" s="65"/>
      <c r="G14" s="51"/>
    </row>
    <row r="15" spans="1:7" x14ac:dyDescent="0.25">
      <c r="A15" s="34" t="s">
        <v>344</v>
      </c>
      <c r="B15" s="33" t="s">
        <v>305</v>
      </c>
      <c r="C15" s="34" t="s">
        <v>145</v>
      </c>
      <c r="D15" s="40" t="s">
        <v>269</v>
      </c>
      <c r="E15" s="30">
        <v>0.65</v>
      </c>
      <c r="F15" s="31" t="s">
        <v>122</v>
      </c>
      <c r="G15" s="32">
        <v>110488</v>
      </c>
    </row>
    <row r="16" spans="1:7" ht="15.75" thickBot="1" x14ac:dyDescent="0.3">
      <c r="A16" s="34" t="s">
        <v>344</v>
      </c>
      <c r="B16" s="33" t="s">
        <v>305</v>
      </c>
      <c r="C16" s="34" t="s">
        <v>146</v>
      </c>
      <c r="D16" s="40" t="s">
        <v>271</v>
      </c>
      <c r="E16" s="36">
        <v>1</v>
      </c>
      <c r="F16" s="31" t="s">
        <v>122</v>
      </c>
      <c r="G16" s="50">
        <v>69791</v>
      </c>
    </row>
    <row r="17" spans="1:17" ht="15.75" thickBot="1" x14ac:dyDescent="0.3">
      <c r="A17" s="56"/>
      <c r="B17" s="57"/>
      <c r="C17" s="56"/>
      <c r="D17" s="58"/>
      <c r="E17" s="66"/>
      <c r="F17" s="60"/>
      <c r="G17" s="52">
        <f>SUM(G15:G16)</f>
        <v>180279</v>
      </c>
    </row>
    <row r="18" spans="1:17" ht="10.15" customHeight="1" x14ac:dyDescent="0.25">
      <c r="A18" s="61"/>
      <c r="B18" s="62"/>
      <c r="C18" s="61"/>
      <c r="D18" s="63"/>
      <c r="E18" s="67"/>
      <c r="F18" s="65"/>
      <c r="G18" s="51"/>
    </row>
    <row r="19" spans="1:17" x14ac:dyDescent="0.25">
      <c r="A19" s="34" t="s">
        <v>344</v>
      </c>
      <c r="B19" s="33" t="s">
        <v>142</v>
      </c>
      <c r="C19" s="34" t="s">
        <v>142</v>
      </c>
      <c r="D19" s="40" t="s">
        <v>320</v>
      </c>
      <c r="E19" s="30">
        <v>1</v>
      </c>
      <c r="F19" s="31" t="s">
        <v>122</v>
      </c>
      <c r="G19" s="32">
        <v>113484</v>
      </c>
    </row>
    <row r="20" spans="1:17" ht="15.75" thickBot="1" x14ac:dyDescent="0.3">
      <c r="A20" s="34" t="s">
        <v>344</v>
      </c>
      <c r="B20" s="33" t="s">
        <v>142</v>
      </c>
      <c r="C20" s="34" t="s">
        <v>141</v>
      </c>
      <c r="D20" s="40" t="s">
        <v>363</v>
      </c>
      <c r="E20" s="30">
        <v>1</v>
      </c>
      <c r="F20" s="31" t="s">
        <v>122</v>
      </c>
      <c r="G20" s="50">
        <v>68034</v>
      </c>
      <c r="L20" s="21"/>
      <c r="O20" s="22"/>
      <c r="P20" s="29"/>
      <c r="Q20" s="25"/>
    </row>
    <row r="21" spans="1:17" ht="15.75" thickBot="1" x14ac:dyDescent="0.3">
      <c r="A21" s="56"/>
      <c r="B21" s="57"/>
      <c r="C21" s="56"/>
      <c r="D21" s="58"/>
      <c r="E21" s="59"/>
      <c r="F21" s="60"/>
      <c r="G21" s="52">
        <f>SUM(G19:G20)</f>
        <v>181518</v>
      </c>
      <c r="L21" s="21"/>
      <c r="O21" s="22"/>
      <c r="P21" s="29"/>
      <c r="Q21" s="25"/>
    </row>
    <row r="22" spans="1:17" ht="10.15" customHeight="1" thickBot="1" x14ac:dyDescent="0.3">
      <c r="A22" s="61"/>
      <c r="B22" s="62"/>
      <c r="C22" s="61"/>
      <c r="D22" s="63"/>
      <c r="E22" s="64"/>
      <c r="F22" s="65"/>
      <c r="G22" s="53"/>
      <c r="L22" s="21"/>
      <c r="O22" s="22"/>
      <c r="P22" s="29"/>
      <c r="Q22" s="25"/>
    </row>
    <row r="23" spans="1:17" ht="15.75" thickBot="1" x14ac:dyDescent="0.3">
      <c r="A23" s="34" t="s">
        <v>344</v>
      </c>
      <c r="B23" s="33" t="s">
        <v>306</v>
      </c>
      <c r="C23" s="34" t="s">
        <v>159</v>
      </c>
      <c r="D23" s="40" t="s">
        <v>321</v>
      </c>
      <c r="E23" s="30">
        <v>1</v>
      </c>
      <c r="F23" s="49" t="s">
        <v>122</v>
      </c>
      <c r="G23" s="52">
        <v>107505</v>
      </c>
    </row>
    <row r="24" spans="1:17" ht="15" customHeight="1" x14ac:dyDescent="0.25">
      <c r="A24" s="34"/>
      <c r="B24" s="33"/>
      <c r="C24" s="34"/>
      <c r="D24" s="40"/>
      <c r="E24" s="30"/>
      <c r="F24" s="31"/>
      <c r="G24" s="51"/>
    </row>
    <row r="25" spans="1:17" x14ac:dyDescent="0.25">
      <c r="A25" s="34" t="s">
        <v>344</v>
      </c>
      <c r="B25" s="33" t="s">
        <v>307</v>
      </c>
      <c r="C25" s="34" t="s">
        <v>125</v>
      </c>
      <c r="D25" s="40" t="s">
        <v>274</v>
      </c>
      <c r="E25" s="30">
        <v>0.65</v>
      </c>
      <c r="F25" s="31" t="s">
        <v>122</v>
      </c>
      <c r="G25" s="32">
        <v>87247</v>
      </c>
    </row>
    <row r="26" spans="1:17" x14ac:dyDescent="0.25">
      <c r="A26" s="34" t="s">
        <v>344</v>
      </c>
      <c r="B26" s="33" t="s">
        <v>307</v>
      </c>
      <c r="C26" s="34" t="s">
        <v>275</v>
      </c>
      <c r="D26" s="40" t="s">
        <v>217</v>
      </c>
      <c r="E26" s="30">
        <v>0.85</v>
      </c>
      <c r="F26" s="31" t="s">
        <v>122</v>
      </c>
      <c r="G26" s="32">
        <v>97718</v>
      </c>
    </row>
    <row r="27" spans="1:17" x14ac:dyDescent="0.25">
      <c r="A27" s="34" t="s">
        <v>344</v>
      </c>
      <c r="B27" s="33" t="s">
        <v>307</v>
      </c>
      <c r="C27" s="34" t="s">
        <v>265</v>
      </c>
      <c r="D27" s="40" t="s">
        <v>322</v>
      </c>
      <c r="E27" s="30">
        <v>0.85</v>
      </c>
      <c r="F27" s="31" t="s">
        <v>122</v>
      </c>
      <c r="G27" s="32">
        <v>62346</v>
      </c>
    </row>
    <row r="28" spans="1:17" ht="15.75" thickBot="1" x14ac:dyDescent="0.3">
      <c r="A28" s="34" t="s">
        <v>344</v>
      </c>
      <c r="B28" s="33" t="s">
        <v>307</v>
      </c>
      <c r="C28" s="34" t="s">
        <v>149</v>
      </c>
      <c r="D28" s="40" t="s">
        <v>323</v>
      </c>
      <c r="E28" s="30">
        <v>0.85</v>
      </c>
      <c r="F28" s="31" t="s">
        <v>122</v>
      </c>
      <c r="G28" s="50">
        <v>52183</v>
      </c>
    </row>
    <row r="29" spans="1:17" ht="15.75" thickBot="1" x14ac:dyDescent="0.3">
      <c r="A29" s="56"/>
      <c r="B29" s="57"/>
      <c r="C29" s="56"/>
      <c r="D29" s="58"/>
      <c r="E29" s="59"/>
      <c r="F29" s="60"/>
      <c r="G29" s="52">
        <f>SUM(G25:G28)</f>
        <v>299494</v>
      </c>
    </row>
    <row r="30" spans="1:17" ht="10.15" customHeight="1" x14ac:dyDescent="0.25">
      <c r="A30" s="61"/>
      <c r="B30" s="62"/>
      <c r="C30" s="61"/>
      <c r="D30" s="63"/>
      <c r="E30" s="64"/>
      <c r="F30" s="65"/>
      <c r="G30" s="51"/>
    </row>
    <row r="31" spans="1:17" x14ac:dyDescent="0.25">
      <c r="A31" s="34" t="s">
        <v>344</v>
      </c>
      <c r="B31" s="33" t="s">
        <v>309</v>
      </c>
      <c r="C31" s="34" t="s">
        <v>308</v>
      </c>
      <c r="D31" s="40" t="s">
        <v>364</v>
      </c>
      <c r="E31" s="30">
        <v>0.7</v>
      </c>
      <c r="F31" s="31" t="s">
        <v>122</v>
      </c>
      <c r="G31" s="32">
        <v>61304</v>
      </c>
    </row>
    <row r="32" spans="1:17" x14ac:dyDescent="0.25">
      <c r="A32" s="34" t="s">
        <v>344</v>
      </c>
      <c r="B32" s="33" t="s">
        <v>309</v>
      </c>
      <c r="C32" s="34" t="s">
        <v>168</v>
      </c>
      <c r="D32" s="40" t="s">
        <v>365</v>
      </c>
      <c r="E32" s="30">
        <v>1</v>
      </c>
      <c r="F32" s="31" t="s">
        <v>122</v>
      </c>
      <c r="G32" s="32">
        <v>39520</v>
      </c>
    </row>
    <row r="33" spans="1:7" x14ac:dyDescent="0.25">
      <c r="A33" s="34" t="s">
        <v>344</v>
      </c>
      <c r="B33" s="33" t="s">
        <v>309</v>
      </c>
      <c r="C33" s="34" t="s">
        <v>168</v>
      </c>
      <c r="D33" s="40" t="s">
        <v>219</v>
      </c>
      <c r="E33" s="30">
        <v>1</v>
      </c>
      <c r="F33" s="31" t="s">
        <v>122</v>
      </c>
      <c r="G33" s="32">
        <v>40560</v>
      </c>
    </row>
    <row r="34" spans="1:7" x14ac:dyDescent="0.25">
      <c r="A34" s="34" t="s">
        <v>344</v>
      </c>
      <c r="B34" s="33" t="s">
        <v>309</v>
      </c>
      <c r="C34" s="34" t="s">
        <v>246</v>
      </c>
      <c r="D34" s="40" t="s">
        <v>277</v>
      </c>
      <c r="E34" s="30">
        <v>1</v>
      </c>
      <c r="F34" s="31" t="s">
        <v>122</v>
      </c>
      <c r="G34" s="32">
        <v>39520</v>
      </c>
    </row>
    <row r="35" spans="1:7" x14ac:dyDescent="0.25">
      <c r="A35" s="34" t="s">
        <v>344</v>
      </c>
      <c r="B35" s="33" t="s">
        <v>309</v>
      </c>
      <c r="C35" s="34" t="s">
        <v>168</v>
      </c>
      <c r="D35" s="40" t="s">
        <v>366</v>
      </c>
      <c r="E35" s="30">
        <v>1</v>
      </c>
      <c r="F35" s="31" t="s">
        <v>122</v>
      </c>
      <c r="G35" s="32">
        <v>39520</v>
      </c>
    </row>
    <row r="36" spans="1:7" x14ac:dyDescent="0.25">
      <c r="A36" s="34" t="s">
        <v>344</v>
      </c>
      <c r="B36" s="33" t="s">
        <v>309</v>
      </c>
      <c r="C36" s="34" t="s">
        <v>246</v>
      </c>
      <c r="D36" s="40" t="s">
        <v>220</v>
      </c>
      <c r="E36" s="30">
        <v>1</v>
      </c>
      <c r="F36" s="31" t="s">
        <v>122</v>
      </c>
      <c r="G36" s="32">
        <v>40560</v>
      </c>
    </row>
    <row r="37" spans="1:7" ht="15.75" thickBot="1" x14ac:dyDescent="0.3">
      <c r="A37" s="34" t="s">
        <v>344</v>
      </c>
      <c r="B37" s="33" t="s">
        <v>309</v>
      </c>
      <c r="C37" s="34" t="s">
        <v>245</v>
      </c>
      <c r="D37" s="40" t="s">
        <v>167</v>
      </c>
      <c r="E37" s="30">
        <v>1</v>
      </c>
      <c r="F37" s="31" t="s">
        <v>122</v>
      </c>
      <c r="G37" s="50">
        <v>43680</v>
      </c>
    </row>
    <row r="38" spans="1:7" ht="15.75" thickBot="1" x14ac:dyDescent="0.3">
      <c r="A38" s="56"/>
      <c r="B38" s="57"/>
      <c r="C38" s="56"/>
      <c r="D38" s="58"/>
      <c r="E38" s="59"/>
      <c r="F38" s="60"/>
      <c r="G38" s="52">
        <f>SUM(G31:G37)</f>
        <v>304664</v>
      </c>
    </row>
    <row r="39" spans="1:7" ht="10.15" customHeight="1" x14ac:dyDescent="0.25">
      <c r="A39" s="61"/>
      <c r="B39" s="62"/>
      <c r="C39" s="61"/>
      <c r="D39" s="63"/>
      <c r="E39" s="64"/>
      <c r="F39" s="65"/>
      <c r="G39" s="51"/>
    </row>
    <row r="40" spans="1:7" x14ac:dyDescent="0.25">
      <c r="A40" s="34" t="s">
        <v>344</v>
      </c>
      <c r="B40" s="33" t="s">
        <v>117</v>
      </c>
      <c r="C40" s="34" t="s">
        <v>174</v>
      </c>
      <c r="D40" s="40" t="s">
        <v>324</v>
      </c>
      <c r="E40" s="30">
        <v>1</v>
      </c>
      <c r="F40" s="31" t="s">
        <v>122</v>
      </c>
      <c r="G40" s="32">
        <v>121605</v>
      </c>
    </row>
    <row r="41" spans="1:7" x14ac:dyDescent="0.25">
      <c r="A41" s="34" t="s">
        <v>344</v>
      </c>
      <c r="B41" s="33" t="s">
        <v>117</v>
      </c>
      <c r="C41" s="34" t="s">
        <v>278</v>
      </c>
      <c r="D41" s="40" t="s">
        <v>325</v>
      </c>
      <c r="E41" s="30">
        <v>1</v>
      </c>
      <c r="F41" s="31" t="s">
        <v>122</v>
      </c>
      <c r="G41" s="32">
        <v>103969</v>
      </c>
    </row>
    <row r="42" spans="1:7" x14ac:dyDescent="0.25">
      <c r="A42" s="34" t="s">
        <v>344</v>
      </c>
      <c r="B42" s="33" t="s">
        <v>117</v>
      </c>
      <c r="C42" s="34" t="s">
        <v>175</v>
      </c>
      <c r="D42" s="40" t="s">
        <v>326</v>
      </c>
      <c r="E42" s="30">
        <v>1</v>
      </c>
      <c r="F42" s="31" t="s">
        <v>122</v>
      </c>
      <c r="G42" s="32">
        <v>76971</v>
      </c>
    </row>
    <row r="43" spans="1:7" x14ac:dyDescent="0.25">
      <c r="A43" s="34" t="s">
        <v>344</v>
      </c>
      <c r="B43" s="33" t="s">
        <v>117</v>
      </c>
      <c r="C43" s="34" t="s">
        <v>170</v>
      </c>
      <c r="D43" s="40" t="s">
        <v>327</v>
      </c>
      <c r="E43" s="30">
        <v>1</v>
      </c>
      <c r="F43" s="31" t="s">
        <v>122</v>
      </c>
      <c r="G43" s="32">
        <v>88839</v>
      </c>
    </row>
    <row r="44" spans="1:7" x14ac:dyDescent="0.25">
      <c r="A44" s="34" t="s">
        <v>344</v>
      </c>
      <c r="B44" s="33" t="s">
        <v>117</v>
      </c>
      <c r="C44" s="34" t="s">
        <v>170</v>
      </c>
      <c r="D44" s="40" t="s">
        <v>328</v>
      </c>
      <c r="E44" s="30">
        <v>1</v>
      </c>
      <c r="F44" s="31" t="s">
        <v>122</v>
      </c>
      <c r="G44" s="32">
        <v>96406</v>
      </c>
    </row>
    <row r="45" spans="1:7" x14ac:dyDescent="0.25">
      <c r="A45" s="34" t="s">
        <v>344</v>
      </c>
      <c r="B45" s="33" t="s">
        <v>117</v>
      </c>
      <c r="C45" s="34" t="s">
        <v>170</v>
      </c>
      <c r="D45" s="40" t="s">
        <v>329</v>
      </c>
      <c r="E45" s="30">
        <v>1</v>
      </c>
      <c r="F45" s="31" t="s">
        <v>122</v>
      </c>
      <c r="G45" s="32">
        <v>85651</v>
      </c>
    </row>
    <row r="46" spans="1:7" x14ac:dyDescent="0.25">
      <c r="A46" s="34" t="s">
        <v>344</v>
      </c>
      <c r="B46" s="33" t="s">
        <v>117</v>
      </c>
      <c r="C46" s="34" t="s">
        <v>173</v>
      </c>
      <c r="D46" s="40" t="s">
        <v>330</v>
      </c>
      <c r="E46" s="30">
        <v>1</v>
      </c>
      <c r="F46" s="31" t="s">
        <v>122</v>
      </c>
      <c r="G46" s="32">
        <v>77881.440000000002</v>
      </c>
    </row>
    <row r="47" spans="1:7" x14ac:dyDescent="0.25">
      <c r="A47" s="34" t="s">
        <v>344</v>
      </c>
      <c r="B47" s="33" t="s">
        <v>117</v>
      </c>
      <c r="C47" s="34" t="s">
        <v>173</v>
      </c>
      <c r="D47" s="40" t="s">
        <v>221</v>
      </c>
      <c r="E47" s="30">
        <v>1</v>
      </c>
      <c r="F47" s="31" t="s">
        <v>122</v>
      </c>
      <c r="G47" s="32">
        <v>66227.616000000009</v>
      </c>
    </row>
    <row r="48" spans="1:7" x14ac:dyDescent="0.25">
      <c r="A48" s="34" t="s">
        <v>344</v>
      </c>
      <c r="B48" s="33" t="s">
        <v>117</v>
      </c>
      <c r="C48" s="34" t="s">
        <v>173</v>
      </c>
      <c r="D48" s="40" t="s">
        <v>286</v>
      </c>
      <c r="E48" s="30">
        <v>1</v>
      </c>
      <c r="F48" s="31" t="s">
        <v>122</v>
      </c>
      <c r="G48" s="32">
        <v>64920.491999999998</v>
      </c>
    </row>
    <row r="49" spans="1:17" x14ac:dyDescent="0.25">
      <c r="A49" s="34" t="s">
        <v>344</v>
      </c>
      <c r="B49" s="33" t="s">
        <v>117</v>
      </c>
      <c r="C49" s="34" t="s">
        <v>173</v>
      </c>
      <c r="D49" s="40" t="s">
        <v>288</v>
      </c>
      <c r="E49" s="30">
        <v>1</v>
      </c>
      <c r="F49" s="31" t="s">
        <v>122</v>
      </c>
      <c r="G49" s="32">
        <v>65860.703999999998</v>
      </c>
    </row>
    <row r="50" spans="1:17" x14ac:dyDescent="0.25">
      <c r="A50" s="34" t="s">
        <v>344</v>
      </c>
      <c r="B50" s="33" t="s">
        <v>117</v>
      </c>
      <c r="C50" s="34" t="s">
        <v>173</v>
      </c>
      <c r="D50" s="40" t="s">
        <v>370</v>
      </c>
      <c r="E50" s="30">
        <v>1</v>
      </c>
      <c r="F50" s="31" t="s">
        <v>122</v>
      </c>
      <c r="G50" s="32">
        <v>78725.555999999997</v>
      </c>
    </row>
    <row r="51" spans="1:17" x14ac:dyDescent="0.25">
      <c r="A51" s="34" t="s">
        <v>344</v>
      </c>
      <c r="B51" s="33" t="s">
        <v>117</v>
      </c>
      <c r="C51" s="34" t="s">
        <v>173</v>
      </c>
      <c r="D51" s="40" t="s">
        <v>331</v>
      </c>
      <c r="E51" s="36">
        <v>1</v>
      </c>
      <c r="F51" s="37" t="s">
        <v>122</v>
      </c>
      <c r="G51" s="38">
        <v>76065.444000000018</v>
      </c>
    </row>
    <row r="52" spans="1:17" x14ac:dyDescent="0.25">
      <c r="A52" s="34" t="s">
        <v>344</v>
      </c>
      <c r="B52" s="33" t="s">
        <v>117</v>
      </c>
      <c r="C52" s="34" t="s">
        <v>173</v>
      </c>
      <c r="D52" s="40" t="s">
        <v>332</v>
      </c>
      <c r="E52" s="30">
        <v>1</v>
      </c>
      <c r="F52" s="31" t="s">
        <v>122</v>
      </c>
      <c r="G52" s="32">
        <v>73978.631999999998</v>
      </c>
    </row>
    <row r="53" spans="1:17" x14ac:dyDescent="0.25">
      <c r="A53" s="34" t="s">
        <v>344</v>
      </c>
      <c r="B53" s="33" t="s">
        <v>117</v>
      </c>
      <c r="C53" s="34" t="s">
        <v>173</v>
      </c>
      <c r="D53" s="40" t="s">
        <v>333</v>
      </c>
      <c r="E53" s="30">
        <v>1</v>
      </c>
      <c r="F53" s="31" t="s">
        <v>122</v>
      </c>
      <c r="G53" s="32">
        <v>68956.524000000005</v>
      </c>
    </row>
    <row r="54" spans="1:17" x14ac:dyDescent="0.25">
      <c r="A54" s="34" t="s">
        <v>344</v>
      </c>
      <c r="B54" s="33" t="s">
        <v>117</v>
      </c>
      <c r="C54" s="34" t="s">
        <v>173</v>
      </c>
      <c r="D54" s="39" t="s">
        <v>368</v>
      </c>
      <c r="E54" s="30">
        <v>1</v>
      </c>
      <c r="F54" s="31" t="s">
        <v>122</v>
      </c>
      <c r="G54" s="32">
        <v>94501.680000000008</v>
      </c>
    </row>
    <row r="55" spans="1:17" x14ac:dyDescent="0.25">
      <c r="A55" s="34" t="s">
        <v>344</v>
      </c>
      <c r="B55" s="33" t="s">
        <v>117</v>
      </c>
      <c r="C55" s="34" t="s">
        <v>173</v>
      </c>
      <c r="D55" s="40" t="s">
        <v>369</v>
      </c>
      <c r="E55" s="30">
        <v>1</v>
      </c>
      <c r="F55" s="31" t="s">
        <v>122</v>
      </c>
      <c r="G55" s="32">
        <v>62719.020000000004</v>
      </c>
    </row>
    <row r="56" spans="1:17" x14ac:dyDescent="0.25">
      <c r="A56" s="34" t="s">
        <v>344</v>
      </c>
      <c r="B56" s="33" t="s">
        <v>117</v>
      </c>
      <c r="C56" s="34" t="s">
        <v>173</v>
      </c>
      <c r="D56" s="40" t="s">
        <v>233</v>
      </c>
      <c r="E56" s="30">
        <v>1</v>
      </c>
      <c r="F56" s="31" t="s">
        <v>122</v>
      </c>
      <c r="G56" s="32">
        <v>60769.8</v>
      </c>
    </row>
    <row r="57" spans="1:17" x14ac:dyDescent="0.25">
      <c r="A57" s="34" t="s">
        <v>344</v>
      </c>
      <c r="B57" s="33" t="s">
        <v>117</v>
      </c>
      <c r="C57" s="34" t="s">
        <v>177</v>
      </c>
      <c r="D57" s="40" t="s">
        <v>334</v>
      </c>
      <c r="E57" s="30">
        <v>1</v>
      </c>
      <c r="F57" s="31" t="s">
        <v>122</v>
      </c>
      <c r="G57" s="32">
        <v>58027</v>
      </c>
      <c r="L57" s="21"/>
      <c r="O57" s="22"/>
      <c r="P57" s="29"/>
      <c r="Q57" s="25"/>
    </row>
    <row r="58" spans="1:17" x14ac:dyDescent="0.25">
      <c r="A58" s="34" t="s">
        <v>344</v>
      </c>
      <c r="B58" s="33" t="s">
        <v>117</v>
      </c>
      <c r="C58" s="34" t="s">
        <v>176</v>
      </c>
      <c r="D58" s="40" t="s">
        <v>116</v>
      </c>
      <c r="E58" s="30">
        <v>1</v>
      </c>
      <c r="F58" s="31" t="s">
        <v>122</v>
      </c>
      <c r="G58" s="32">
        <v>58070</v>
      </c>
    </row>
    <row r="59" spans="1:17" ht="15.75" thickBot="1" x14ac:dyDescent="0.3">
      <c r="A59" s="34" t="s">
        <v>344</v>
      </c>
      <c r="B59" s="33" t="s">
        <v>117</v>
      </c>
      <c r="C59" s="34" t="s">
        <v>171</v>
      </c>
      <c r="D59" s="40" t="s">
        <v>335</v>
      </c>
      <c r="E59" s="30">
        <v>1</v>
      </c>
      <c r="F59" s="31" t="s">
        <v>122</v>
      </c>
      <c r="G59" s="50">
        <v>48428</v>
      </c>
    </row>
    <row r="60" spans="1:17" ht="15.75" thickBot="1" x14ac:dyDescent="0.3">
      <c r="A60" s="56"/>
      <c r="B60" s="57"/>
      <c r="C60" s="56"/>
      <c r="D60" s="58"/>
      <c r="E60" s="59"/>
      <c r="F60" s="60"/>
      <c r="G60" s="52">
        <f>SUM(G40:G59)</f>
        <v>1528572.9080000001</v>
      </c>
    </row>
    <row r="61" spans="1:17" ht="10.15" customHeight="1" x14ac:dyDescent="0.25">
      <c r="A61" s="61"/>
      <c r="B61" s="62"/>
      <c r="C61" s="61"/>
      <c r="D61" s="63"/>
      <c r="E61" s="64"/>
      <c r="F61" s="65"/>
      <c r="G61" s="51"/>
    </row>
    <row r="62" spans="1:17" x14ac:dyDescent="0.25">
      <c r="A62" s="34" t="s">
        <v>344</v>
      </c>
      <c r="B62" s="34" t="s">
        <v>268</v>
      </c>
      <c r="C62" s="34" t="s">
        <v>310</v>
      </c>
      <c r="D62" s="40" t="s">
        <v>336</v>
      </c>
      <c r="E62" s="30">
        <v>1</v>
      </c>
      <c r="F62" s="31" t="s">
        <v>122</v>
      </c>
      <c r="G62" s="32">
        <v>66363</v>
      </c>
    </row>
    <row r="63" spans="1:17" x14ac:dyDescent="0.25">
      <c r="A63" s="34" t="s">
        <v>344</v>
      </c>
      <c r="B63" s="34" t="s">
        <v>268</v>
      </c>
      <c r="C63" s="34" t="s">
        <v>268</v>
      </c>
      <c r="D63" s="40" t="s">
        <v>367</v>
      </c>
      <c r="E63" s="30">
        <v>1</v>
      </c>
      <c r="F63" s="31" t="s">
        <v>121</v>
      </c>
      <c r="G63" s="32">
        <v>25431</v>
      </c>
    </row>
    <row r="64" spans="1:17" ht="15.75" thickBot="1" x14ac:dyDescent="0.3">
      <c r="A64" s="34" t="s">
        <v>344</v>
      </c>
      <c r="B64" s="34" t="s">
        <v>268</v>
      </c>
      <c r="C64" s="34" t="s">
        <v>268</v>
      </c>
      <c r="D64" s="40" t="s">
        <v>223</v>
      </c>
      <c r="E64" s="30">
        <v>1</v>
      </c>
      <c r="F64" s="31" t="s">
        <v>121</v>
      </c>
      <c r="G64" s="50">
        <v>17494</v>
      </c>
    </row>
    <row r="65" spans="1:7" ht="15.75" thickBot="1" x14ac:dyDescent="0.3">
      <c r="A65" s="56"/>
      <c r="B65" s="56"/>
      <c r="C65" s="56"/>
      <c r="D65" s="58"/>
      <c r="E65" s="59"/>
      <c r="F65" s="60"/>
      <c r="G65" s="52">
        <f>SUM(G62:G64)</f>
        <v>109288</v>
      </c>
    </row>
    <row r="66" spans="1:7" ht="10.15" customHeight="1" x14ac:dyDescent="0.25">
      <c r="A66" s="61"/>
      <c r="B66" s="61"/>
      <c r="C66" s="61"/>
      <c r="D66" s="63"/>
      <c r="E66" s="64"/>
      <c r="F66" s="65"/>
      <c r="G66" s="51"/>
    </row>
    <row r="67" spans="1:7" x14ac:dyDescent="0.25">
      <c r="A67" s="34" t="s">
        <v>344</v>
      </c>
      <c r="B67" s="33" t="s">
        <v>311</v>
      </c>
      <c r="C67" s="34" t="s">
        <v>376</v>
      </c>
      <c r="D67" s="40" t="s">
        <v>302</v>
      </c>
      <c r="E67" s="30">
        <v>1</v>
      </c>
      <c r="F67" s="31" t="s">
        <v>122</v>
      </c>
      <c r="G67" s="32">
        <v>111491</v>
      </c>
    </row>
    <row r="68" spans="1:7" x14ac:dyDescent="0.25">
      <c r="A68" s="34" t="s">
        <v>344</v>
      </c>
      <c r="B68" s="33" t="s">
        <v>311</v>
      </c>
      <c r="C68" s="34" t="s">
        <v>377</v>
      </c>
      <c r="D68" s="40" t="s">
        <v>371</v>
      </c>
      <c r="E68" s="30">
        <v>1</v>
      </c>
      <c r="F68" s="31" t="s">
        <v>122</v>
      </c>
      <c r="G68" s="38">
        <v>98891</v>
      </c>
    </row>
    <row r="69" spans="1:7" x14ac:dyDescent="0.25">
      <c r="A69" s="34" t="s">
        <v>344</v>
      </c>
      <c r="B69" s="33" t="s">
        <v>311</v>
      </c>
      <c r="C69" s="34" t="s">
        <v>205</v>
      </c>
      <c r="D69" s="40" t="s">
        <v>337</v>
      </c>
      <c r="E69" s="30">
        <v>1</v>
      </c>
      <c r="F69" s="31" t="s">
        <v>122</v>
      </c>
      <c r="G69" s="32">
        <v>73710</v>
      </c>
    </row>
    <row r="70" spans="1:7" x14ac:dyDescent="0.25">
      <c r="A70" s="34" t="s">
        <v>344</v>
      </c>
      <c r="B70" s="33" t="s">
        <v>311</v>
      </c>
      <c r="C70" s="34" t="s">
        <v>205</v>
      </c>
      <c r="D70" s="40" t="s">
        <v>153</v>
      </c>
      <c r="E70" s="30">
        <v>1</v>
      </c>
      <c r="F70" s="31" t="s">
        <v>122</v>
      </c>
      <c r="G70" s="32">
        <v>59761</v>
      </c>
    </row>
    <row r="71" spans="1:7" x14ac:dyDescent="0.25">
      <c r="A71" s="34" t="s">
        <v>344</v>
      </c>
      <c r="B71" s="33" t="s">
        <v>311</v>
      </c>
      <c r="C71" s="34" t="s">
        <v>206</v>
      </c>
      <c r="D71" s="40" t="s">
        <v>338</v>
      </c>
      <c r="E71" s="30">
        <v>1</v>
      </c>
      <c r="F71" s="31" t="s">
        <v>122</v>
      </c>
      <c r="G71" s="32">
        <v>53012</v>
      </c>
    </row>
    <row r="72" spans="1:7" x14ac:dyDescent="0.25">
      <c r="A72" s="34" t="s">
        <v>344</v>
      </c>
      <c r="B72" s="33" t="s">
        <v>311</v>
      </c>
      <c r="C72" s="34" t="s">
        <v>206</v>
      </c>
      <c r="D72" s="40" t="s">
        <v>339</v>
      </c>
      <c r="E72" s="30">
        <v>1</v>
      </c>
      <c r="F72" s="31" t="s">
        <v>122</v>
      </c>
      <c r="G72" s="32">
        <v>53171</v>
      </c>
    </row>
    <row r="73" spans="1:7" x14ac:dyDescent="0.25">
      <c r="A73" s="34" t="s">
        <v>344</v>
      </c>
      <c r="B73" s="33" t="s">
        <v>311</v>
      </c>
      <c r="C73" s="34" t="s">
        <v>206</v>
      </c>
      <c r="D73" s="40" t="s">
        <v>340</v>
      </c>
      <c r="E73" s="30">
        <v>1</v>
      </c>
      <c r="F73" s="31" t="s">
        <v>122</v>
      </c>
      <c r="G73" s="32">
        <v>54611</v>
      </c>
    </row>
    <row r="74" spans="1:7" x14ac:dyDescent="0.25">
      <c r="A74" s="34" t="s">
        <v>344</v>
      </c>
      <c r="B74" s="33" t="s">
        <v>311</v>
      </c>
      <c r="C74" s="34" t="s">
        <v>207</v>
      </c>
      <c r="D74" s="40" t="s">
        <v>150</v>
      </c>
      <c r="E74" s="30">
        <v>1</v>
      </c>
      <c r="F74" s="31" t="s">
        <v>122</v>
      </c>
      <c r="G74" s="32">
        <v>48013</v>
      </c>
    </row>
    <row r="75" spans="1:7" x14ac:dyDescent="0.25">
      <c r="A75" s="34" t="s">
        <v>344</v>
      </c>
      <c r="B75" s="33" t="s">
        <v>311</v>
      </c>
      <c r="C75" s="34" t="s">
        <v>207</v>
      </c>
      <c r="D75" s="40" t="s">
        <v>151</v>
      </c>
      <c r="E75" s="30">
        <v>1</v>
      </c>
      <c r="F75" s="31" t="s">
        <v>122</v>
      </c>
      <c r="G75" s="32">
        <v>53075</v>
      </c>
    </row>
    <row r="76" spans="1:7" x14ac:dyDescent="0.25">
      <c r="A76" s="34" t="s">
        <v>344</v>
      </c>
      <c r="B76" s="33" t="s">
        <v>311</v>
      </c>
      <c r="C76" s="34" t="s">
        <v>207</v>
      </c>
      <c r="D76" s="40" t="s">
        <v>279</v>
      </c>
      <c r="E76" s="30">
        <v>1</v>
      </c>
      <c r="F76" s="31" t="s">
        <v>122</v>
      </c>
      <c r="G76" s="32">
        <v>48012</v>
      </c>
    </row>
    <row r="77" spans="1:7" x14ac:dyDescent="0.25">
      <c r="A77" s="34" t="s">
        <v>344</v>
      </c>
      <c r="B77" s="33" t="s">
        <v>311</v>
      </c>
      <c r="C77" s="34" t="s">
        <v>207</v>
      </c>
      <c r="D77" s="40" t="s">
        <v>224</v>
      </c>
      <c r="E77" s="30">
        <v>1</v>
      </c>
      <c r="F77" s="31" t="s">
        <v>122</v>
      </c>
      <c r="G77" s="32">
        <v>59601</v>
      </c>
    </row>
    <row r="78" spans="1:7" ht="15.75" thickBot="1" x14ac:dyDescent="0.3">
      <c r="A78" s="34" t="s">
        <v>344</v>
      </c>
      <c r="B78" s="33" t="s">
        <v>311</v>
      </c>
      <c r="C78" s="34" t="s">
        <v>157</v>
      </c>
      <c r="D78" s="40" t="s">
        <v>233</v>
      </c>
      <c r="E78" s="30">
        <v>0.25</v>
      </c>
      <c r="F78" s="31" t="s">
        <v>121</v>
      </c>
      <c r="G78" s="50">
        <v>14164</v>
      </c>
    </row>
    <row r="79" spans="1:7" ht="15.75" thickBot="1" x14ac:dyDescent="0.3">
      <c r="A79" s="56"/>
      <c r="B79" s="57"/>
      <c r="C79" s="56"/>
      <c r="D79" s="58"/>
      <c r="E79" s="59"/>
      <c r="F79" s="60"/>
      <c r="G79" s="52">
        <f>SUM(G67:G78)</f>
        <v>727512</v>
      </c>
    </row>
    <row r="80" spans="1:7" ht="10.15" customHeight="1" x14ac:dyDescent="0.25">
      <c r="A80" s="61"/>
      <c r="B80" s="62"/>
      <c r="C80" s="61"/>
      <c r="D80" s="63"/>
      <c r="E80" s="64"/>
      <c r="F80" s="65"/>
      <c r="G80" s="51"/>
    </row>
    <row r="81" spans="1:7" x14ac:dyDescent="0.25">
      <c r="A81" s="34" t="s">
        <v>344</v>
      </c>
      <c r="B81" s="33" t="s">
        <v>293</v>
      </c>
      <c r="C81" s="34" t="s">
        <v>137</v>
      </c>
      <c r="D81" s="40" t="s">
        <v>372</v>
      </c>
      <c r="E81" s="30">
        <v>1</v>
      </c>
      <c r="F81" s="31" t="s">
        <v>122</v>
      </c>
      <c r="G81" s="32">
        <v>118476</v>
      </c>
    </row>
    <row r="82" spans="1:7" x14ac:dyDescent="0.25">
      <c r="A82" s="34" t="s">
        <v>344</v>
      </c>
      <c r="B82" s="33" t="s">
        <v>293</v>
      </c>
      <c r="C82" s="34" t="s">
        <v>136</v>
      </c>
      <c r="D82" s="40" t="s">
        <v>139</v>
      </c>
      <c r="E82" s="30">
        <v>1</v>
      </c>
      <c r="F82" s="31" t="s">
        <v>122</v>
      </c>
      <c r="G82" s="32">
        <v>54213</v>
      </c>
    </row>
    <row r="83" spans="1:7" x14ac:dyDescent="0.25">
      <c r="A83" s="34" t="s">
        <v>344</v>
      </c>
      <c r="B83" s="33" t="s">
        <v>293</v>
      </c>
      <c r="C83" s="34" t="s">
        <v>136</v>
      </c>
      <c r="D83" t="s">
        <v>299</v>
      </c>
      <c r="E83" s="30">
        <v>1</v>
      </c>
      <c r="F83" s="31" t="s">
        <v>122</v>
      </c>
      <c r="G83" s="32">
        <v>53571</v>
      </c>
    </row>
    <row r="84" spans="1:7" ht="15.75" thickBot="1" x14ac:dyDescent="0.3">
      <c r="A84" s="34" t="s">
        <v>344</v>
      </c>
      <c r="B84" s="33" t="s">
        <v>293</v>
      </c>
      <c r="C84" s="34" t="s">
        <v>261</v>
      </c>
      <c r="D84" s="40" t="s">
        <v>126</v>
      </c>
      <c r="E84" s="30">
        <v>1</v>
      </c>
      <c r="F84" s="49" t="s">
        <v>122</v>
      </c>
      <c r="G84" s="71">
        <v>49285</v>
      </c>
    </row>
    <row r="85" spans="1:7" ht="15.75" thickBot="1" x14ac:dyDescent="0.3">
      <c r="A85" s="56"/>
      <c r="B85" s="57"/>
      <c r="C85" s="56"/>
      <c r="D85" s="58"/>
      <c r="E85" s="59"/>
      <c r="F85" s="68"/>
      <c r="G85" s="52">
        <f>SUM(G81:G84)</f>
        <v>275545</v>
      </c>
    </row>
    <row r="86" spans="1:7" ht="10.15" customHeight="1" thickBot="1" x14ac:dyDescent="0.3">
      <c r="A86" s="61"/>
      <c r="B86" s="62"/>
      <c r="C86" s="61"/>
      <c r="D86" s="63"/>
      <c r="E86" s="64"/>
      <c r="F86" s="65"/>
      <c r="G86" s="53"/>
    </row>
    <row r="87" spans="1:7" ht="15.75" thickBot="1" x14ac:dyDescent="0.3">
      <c r="A87" s="34" t="s">
        <v>344</v>
      </c>
      <c r="B87" s="33" t="s">
        <v>272</v>
      </c>
      <c r="C87" s="34" t="s">
        <v>273</v>
      </c>
      <c r="D87" s="34" t="s">
        <v>375</v>
      </c>
      <c r="E87" s="30">
        <v>0.6</v>
      </c>
      <c r="F87" s="49" t="s">
        <v>122</v>
      </c>
      <c r="G87" s="52">
        <v>55632</v>
      </c>
    </row>
    <row r="88" spans="1:7" x14ac:dyDescent="0.25">
      <c r="A88" s="34"/>
      <c r="B88" s="33"/>
      <c r="C88" s="34"/>
      <c r="D88" s="40"/>
      <c r="E88" s="30"/>
      <c r="F88" s="31"/>
      <c r="G88" s="51"/>
    </row>
    <row r="89" spans="1:7" x14ac:dyDescent="0.25">
      <c r="A89" s="34" t="s">
        <v>344</v>
      </c>
      <c r="B89" s="33" t="s">
        <v>312</v>
      </c>
      <c r="C89" s="34" t="s">
        <v>270</v>
      </c>
      <c r="D89" s="40" t="s">
        <v>285</v>
      </c>
      <c r="E89" s="36">
        <v>0.3</v>
      </c>
      <c r="F89" s="31" t="s">
        <v>122</v>
      </c>
      <c r="G89" s="32">
        <v>51543</v>
      </c>
    </row>
    <row r="90" spans="1:7" x14ac:dyDescent="0.25">
      <c r="A90" s="34" t="s">
        <v>344</v>
      </c>
      <c r="B90" s="33" t="s">
        <v>312</v>
      </c>
      <c r="C90" s="34" t="s">
        <v>192</v>
      </c>
      <c r="D90" s="40" t="s">
        <v>341</v>
      </c>
      <c r="E90" s="30">
        <v>0.3</v>
      </c>
      <c r="F90" s="31" t="s">
        <v>122</v>
      </c>
      <c r="G90" s="32">
        <v>16465</v>
      </c>
    </row>
    <row r="91" spans="1:7" x14ac:dyDescent="0.25">
      <c r="A91" s="34" t="s">
        <v>344</v>
      </c>
      <c r="B91" s="33" t="s">
        <v>312</v>
      </c>
      <c r="C91" s="34" t="s">
        <v>378</v>
      </c>
      <c r="D91" s="40" t="s">
        <v>233</v>
      </c>
      <c r="E91" s="30">
        <v>0.05</v>
      </c>
      <c r="F91" s="31" t="s">
        <v>122</v>
      </c>
      <c r="G91" s="32">
        <v>2679</v>
      </c>
    </row>
    <row r="92" spans="1:7" x14ac:dyDescent="0.25">
      <c r="A92" s="34" t="s">
        <v>344</v>
      </c>
      <c r="B92" s="33" t="s">
        <v>312</v>
      </c>
      <c r="C92" s="34" t="s">
        <v>138</v>
      </c>
      <c r="D92" s="40" t="s">
        <v>127</v>
      </c>
      <c r="E92" s="30">
        <v>0.2</v>
      </c>
      <c r="F92" s="31" t="s">
        <v>122</v>
      </c>
      <c r="G92" s="32">
        <v>16110</v>
      </c>
    </row>
    <row r="93" spans="1:7" x14ac:dyDescent="0.25">
      <c r="A93" s="34" t="s">
        <v>344</v>
      </c>
      <c r="B93" s="33" t="s">
        <v>312</v>
      </c>
      <c r="C93" s="34" t="s">
        <v>195</v>
      </c>
      <c r="D93" s="40" t="s">
        <v>342</v>
      </c>
      <c r="E93" s="30">
        <v>0.5</v>
      </c>
      <c r="F93" s="31" t="s">
        <v>122</v>
      </c>
      <c r="G93" s="32">
        <v>40981</v>
      </c>
    </row>
    <row r="94" spans="1:7" x14ac:dyDescent="0.25">
      <c r="A94" s="34" t="s">
        <v>344</v>
      </c>
      <c r="B94" s="33" t="s">
        <v>312</v>
      </c>
      <c r="C94" s="34" t="s">
        <v>163</v>
      </c>
      <c r="D94" s="40" t="s">
        <v>289</v>
      </c>
      <c r="E94" s="30">
        <v>0.5</v>
      </c>
      <c r="F94" s="31" t="s">
        <v>122</v>
      </c>
      <c r="G94" s="32">
        <v>19760</v>
      </c>
    </row>
    <row r="95" spans="1:7" x14ac:dyDescent="0.25">
      <c r="A95" s="34" t="s">
        <v>344</v>
      </c>
      <c r="B95" s="33" t="s">
        <v>312</v>
      </c>
      <c r="C95" s="34" t="s">
        <v>163</v>
      </c>
      <c r="D95" s="40" t="s">
        <v>233</v>
      </c>
      <c r="E95" s="30">
        <v>0.5</v>
      </c>
      <c r="F95" s="31" t="s">
        <v>122</v>
      </c>
      <c r="G95" s="32">
        <v>19760</v>
      </c>
    </row>
    <row r="96" spans="1:7" ht="15.75" thickBot="1" x14ac:dyDescent="0.3">
      <c r="A96" s="34" t="s">
        <v>344</v>
      </c>
      <c r="B96" s="33" t="s">
        <v>312</v>
      </c>
      <c r="C96" s="34" t="s">
        <v>163</v>
      </c>
      <c r="D96" s="40" t="s">
        <v>225</v>
      </c>
      <c r="E96" s="36">
        <v>0.5</v>
      </c>
      <c r="F96" s="31" t="s">
        <v>122</v>
      </c>
      <c r="G96" s="50">
        <v>20280</v>
      </c>
    </row>
    <row r="97" spans="1:7" ht="15.75" thickBot="1" x14ac:dyDescent="0.3">
      <c r="A97" s="56"/>
      <c r="B97" s="57"/>
      <c r="C97" s="56"/>
      <c r="D97" s="58"/>
      <c r="E97" s="66"/>
      <c r="F97" s="60"/>
      <c r="G97" s="52">
        <f>SUM(G89:G96)</f>
        <v>187578</v>
      </c>
    </row>
    <row r="98" spans="1:7" ht="10.15" customHeight="1" x14ac:dyDescent="0.25">
      <c r="A98" s="61"/>
      <c r="B98" s="62"/>
      <c r="C98" s="61"/>
      <c r="D98" s="63"/>
      <c r="E98" s="67"/>
      <c r="F98" s="65"/>
      <c r="G98" s="51"/>
    </row>
    <row r="99" spans="1:7" x14ac:dyDescent="0.25">
      <c r="A99" s="34" t="s">
        <v>344</v>
      </c>
      <c r="B99" s="33" t="s">
        <v>313</v>
      </c>
      <c r="C99" s="34" t="s">
        <v>160</v>
      </c>
      <c r="D99" s="40" t="s">
        <v>345</v>
      </c>
      <c r="E99" s="30">
        <v>1</v>
      </c>
      <c r="F99" s="31" t="s">
        <v>122</v>
      </c>
      <c r="G99" s="32">
        <v>61606</v>
      </c>
    </row>
    <row r="100" spans="1:7" x14ac:dyDescent="0.25">
      <c r="A100" s="34" t="s">
        <v>344</v>
      </c>
      <c r="B100" s="33" t="s">
        <v>313</v>
      </c>
      <c r="C100" s="34" t="s">
        <v>248</v>
      </c>
      <c r="D100" s="40" t="s">
        <v>233</v>
      </c>
      <c r="E100" s="30">
        <v>1</v>
      </c>
      <c r="F100" s="31" t="s">
        <v>122</v>
      </c>
      <c r="G100" s="32">
        <v>42856</v>
      </c>
    </row>
    <row r="101" spans="1:7" ht="15.75" thickBot="1" x14ac:dyDescent="0.3">
      <c r="A101" s="34" t="s">
        <v>344</v>
      </c>
      <c r="B101" s="33" t="s">
        <v>313</v>
      </c>
      <c r="C101" s="34" t="s">
        <v>249</v>
      </c>
      <c r="D101" s="40" t="s">
        <v>233</v>
      </c>
      <c r="E101" s="30">
        <v>1</v>
      </c>
      <c r="F101" s="31" t="s">
        <v>121</v>
      </c>
      <c r="G101" s="50">
        <v>23712</v>
      </c>
    </row>
    <row r="102" spans="1:7" ht="15.75" thickBot="1" x14ac:dyDescent="0.3">
      <c r="A102" s="56"/>
      <c r="B102" s="57"/>
      <c r="C102" s="56"/>
      <c r="D102" s="58"/>
      <c r="E102" s="59"/>
      <c r="F102" s="60"/>
      <c r="G102" s="52">
        <f>SUM(G99:G101)</f>
        <v>128174</v>
      </c>
    </row>
    <row r="103" spans="1:7" ht="10.15" customHeight="1" thickBot="1" x14ac:dyDescent="0.3">
      <c r="A103" s="61"/>
      <c r="B103" s="62"/>
      <c r="C103" s="61"/>
      <c r="D103" s="63"/>
      <c r="E103" s="64"/>
      <c r="F103" s="65"/>
      <c r="G103" s="53"/>
    </row>
    <row r="104" spans="1:7" ht="15.75" thickBot="1" x14ac:dyDescent="0.3">
      <c r="A104" s="34" t="s">
        <v>344</v>
      </c>
      <c r="B104" s="33" t="s">
        <v>301</v>
      </c>
      <c r="C104" s="34" t="s">
        <v>291</v>
      </c>
      <c r="D104" s="40" t="s">
        <v>347</v>
      </c>
      <c r="E104" s="30">
        <v>1</v>
      </c>
      <c r="F104" s="49" t="s">
        <v>122</v>
      </c>
      <c r="G104" s="52">
        <v>86355</v>
      </c>
    </row>
    <row r="105" spans="1:7" ht="15.75" thickBot="1" x14ac:dyDescent="0.3">
      <c r="A105" s="34"/>
      <c r="B105" s="33"/>
      <c r="C105" s="34"/>
      <c r="D105" s="40"/>
      <c r="E105" s="30"/>
      <c r="F105" s="31"/>
      <c r="G105" s="53"/>
    </row>
    <row r="106" spans="1:7" ht="15.75" thickBot="1" x14ac:dyDescent="0.3">
      <c r="A106" s="33" t="s">
        <v>169</v>
      </c>
      <c r="B106" s="33" t="s">
        <v>169</v>
      </c>
      <c r="C106" s="34" t="s">
        <v>180</v>
      </c>
      <c r="D106" s="40" t="s">
        <v>373</v>
      </c>
      <c r="E106" s="30">
        <v>1</v>
      </c>
      <c r="F106" s="49" t="s">
        <v>122</v>
      </c>
      <c r="G106" s="52">
        <v>103027</v>
      </c>
    </row>
    <row r="107" spans="1:7" x14ac:dyDescent="0.25">
      <c r="A107" s="34"/>
      <c r="B107" s="33"/>
      <c r="C107" s="34"/>
      <c r="D107" s="40"/>
      <c r="E107" s="30"/>
      <c r="F107" s="31"/>
      <c r="G107" s="51"/>
    </row>
    <row r="108" spans="1:7" x14ac:dyDescent="0.25">
      <c r="A108" s="33" t="s">
        <v>10</v>
      </c>
      <c r="B108" s="33" t="s">
        <v>10</v>
      </c>
      <c r="C108" s="34" t="s">
        <v>134</v>
      </c>
      <c r="D108" s="40" t="s">
        <v>346</v>
      </c>
      <c r="E108" s="30">
        <v>1</v>
      </c>
      <c r="F108" s="31" t="s">
        <v>122</v>
      </c>
      <c r="G108" s="32">
        <v>122783</v>
      </c>
    </row>
    <row r="109" spans="1:7" x14ac:dyDescent="0.25">
      <c r="A109" s="33" t="s">
        <v>10</v>
      </c>
      <c r="B109" s="33" t="s">
        <v>10</v>
      </c>
      <c r="C109" s="34" t="s">
        <v>135</v>
      </c>
      <c r="D109" s="40" t="s">
        <v>119</v>
      </c>
      <c r="E109" s="30">
        <v>1</v>
      </c>
      <c r="F109" s="31" t="s">
        <v>122</v>
      </c>
      <c r="G109" s="32">
        <v>66020</v>
      </c>
    </row>
    <row r="110" spans="1:7" x14ac:dyDescent="0.25">
      <c r="A110" s="33" t="s">
        <v>10</v>
      </c>
      <c r="B110" s="33" t="s">
        <v>10</v>
      </c>
      <c r="C110" s="34" t="s">
        <v>135</v>
      </c>
      <c r="D110" s="40" t="s">
        <v>232</v>
      </c>
      <c r="E110" s="30">
        <v>1</v>
      </c>
      <c r="F110" s="31" t="s">
        <v>122</v>
      </c>
      <c r="G110" s="32">
        <v>60685</v>
      </c>
    </row>
    <row r="111" spans="1:7" x14ac:dyDescent="0.25">
      <c r="A111" s="33" t="s">
        <v>10</v>
      </c>
      <c r="B111" s="33" t="s">
        <v>10</v>
      </c>
      <c r="C111" s="34" t="s">
        <v>132</v>
      </c>
      <c r="D111" s="40" t="s">
        <v>280</v>
      </c>
      <c r="E111" s="30">
        <v>1</v>
      </c>
      <c r="F111" s="31" t="s">
        <v>122</v>
      </c>
      <c r="G111" s="32">
        <v>50549</v>
      </c>
    </row>
    <row r="112" spans="1:7" x14ac:dyDescent="0.25">
      <c r="A112" s="33" t="s">
        <v>10</v>
      </c>
      <c r="B112" s="33" t="s">
        <v>10</v>
      </c>
      <c r="C112" s="34" t="s">
        <v>132</v>
      </c>
      <c r="D112" s="40" t="s">
        <v>379</v>
      </c>
      <c r="E112" s="30">
        <v>1</v>
      </c>
      <c r="F112" s="31" t="s">
        <v>122</v>
      </c>
      <c r="G112" s="32">
        <v>39520</v>
      </c>
    </row>
    <row r="113" spans="1:7" x14ac:dyDescent="0.25">
      <c r="A113" s="33" t="s">
        <v>10</v>
      </c>
      <c r="B113" s="33" t="s">
        <v>10</v>
      </c>
      <c r="C113" s="34" t="s">
        <v>262</v>
      </c>
      <c r="D113" s="40" t="s">
        <v>241</v>
      </c>
      <c r="E113" s="30">
        <v>1</v>
      </c>
      <c r="F113" s="31" t="s">
        <v>121</v>
      </c>
      <c r="G113" s="32">
        <v>27885</v>
      </c>
    </row>
    <row r="114" spans="1:7" ht="15.75" thickBot="1" x14ac:dyDescent="0.3">
      <c r="A114" s="33" t="s">
        <v>10</v>
      </c>
      <c r="B114" s="33" t="s">
        <v>10</v>
      </c>
      <c r="C114" s="34" t="s">
        <v>157</v>
      </c>
      <c r="D114" s="40" t="s">
        <v>233</v>
      </c>
      <c r="E114" s="30">
        <v>0.75</v>
      </c>
      <c r="F114" s="31" t="s">
        <v>122</v>
      </c>
      <c r="G114" s="50">
        <v>42492</v>
      </c>
    </row>
    <row r="115" spans="1:7" ht="15.75" thickBot="1" x14ac:dyDescent="0.3">
      <c r="A115" s="57"/>
      <c r="B115" s="57"/>
      <c r="C115" s="56"/>
      <c r="D115" s="58"/>
      <c r="E115" s="59"/>
      <c r="F115" s="60"/>
      <c r="G115" s="52">
        <f>SUM(G108:G114)</f>
        <v>409934</v>
      </c>
    </row>
    <row r="116" spans="1:7" ht="10.15" customHeight="1" x14ac:dyDescent="0.25">
      <c r="A116" s="61"/>
      <c r="B116" s="62"/>
      <c r="C116" s="61"/>
      <c r="D116" s="63"/>
      <c r="E116" s="64"/>
      <c r="F116" s="65"/>
      <c r="G116" s="51"/>
    </row>
    <row r="117" spans="1:7" x14ac:dyDescent="0.25">
      <c r="A117" s="34" t="s">
        <v>251</v>
      </c>
      <c r="B117" s="33" t="s">
        <v>358</v>
      </c>
      <c r="C117" s="34" t="s">
        <v>197</v>
      </c>
      <c r="D117" s="40" t="s">
        <v>348</v>
      </c>
      <c r="E117" s="30">
        <v>1</v>
      </c>
      <c r="F117" s="31" t="s">
        <v>122</v>
      </c>
      <c r="G117" s="32">
        <v>109241</v>
      </c>
    </row>
    <row r="118" spans="1:7" x14ac:dyDescent="0.25">
      <c r="A118" s="34" t="s">
        <v>251</v>
      </c>
      <c r="B118" s="33" t="s">
        <v>358</v>
      </c>
      <c r="C118" s="34" t="s">
        <v>200</v>
      </c>
      <c r="D118" s="40" t="s">
        <v>349</v>
      </c>
      <c r="E118" s="30">
        <v>1</v>
      </c>
      <c r="F118" s="31" t="s">
        <v>122</v>
      </c>
      <c r="G118" s="32">
        <v>73327</v>
      </c>
    </row>
    <row r="119" spans="1:7" x14ac:dyDescent="0.25">
      <c r="A119" s="34" t="s">
        <v>251</v>
      </c>
      <c r="B119" s="33" t="s">
        <v>358</v>
      </c>
      <c r="C119" s="34" t="s">
        <v>200</v>
      </c>
      <c r="D119" s="40" t="s">
        <v>350</v>
      </c>
      <c r="E119" s="30">
        <v>1</v>
      </c>
      <c r="F119" s="31" t="s">
        <v>122</v>
      </c>
      <c r="G119" s="32">
        <v>77292</v>
      </c>
    </row>
    <row r="120" spans="1:7" x14ac:dyDescent="0.25">
      <c r="A120" s="34" t="s">
        <v>251</v>
      </c>
      <c r="B120" s="33" t="s">
        <v>358</v>
      </c>
      <c r="C120" s="34" t="s">
        <v>198</v>
      </c>
      <c r="D120" s="40" t="s">
        <v>351</v>
      </c>
      <c r="E120" s="30">
        <v>1</v>
      </c>
      <c r="F120" s="31" t="s">
        <v>122</v>
      </c>
      <c r="G120" s="32">
        <v>89741</v>
      </c>
    </row>
    <row r="121" spans="1:7" x14ac:dyDescent="0.25">
      <c r="A121" s="34" t="s">
        <v>251</v>
      </c>
      <c r="B121" s="33" t="s">
        <v>358</v>
      </c>
      <c r="C121" s="34" t="s">
        <v>201</v>
      </c>
      <c r="D121" s="40" t="s">
        <v>381</v>
      </c>
      <c r="E121" s="30">
        <v>1</v>
      </c>
      <c r="F121" s="31" t="s">
        <v>122</v>
      </c>
      <c r="G121" s="32">
        <v>42856</v>
      </c>
    </row>
    <row r="122" spans="1:7" x14ac:dyDescent="0.25">
      <c r="A122" s="34" t="s">
        <v>251</v>
      </c>
      <c r="B122" s="33" t="s">
        <v>358</v>
      </c>
      <c r="C122" s="34" t="s">
        <v>201</v>
      </c>
      <c r="D122" s="40" t="s">
        <v>290</v>
      </c>
      <c r="E122" s="30">
        <v>1</v>
      </c>
      <c r="F122" s="31" t="s">
        <v>122</v>
      </c>
      <c r="G122" s="32">
        <v>44999</v>
      </c>
    </row>
    <row r="123" spans="1:7" x14ac:dyDescent="0.25">
      <c r="A123" s="34" t="s">
        <v>251</v>
      </c>
      <c r="B123" s="33" t="s">
        <v>358</v>
      </c>
      <c r="C123" s="34" t="s">
        <v>199</v>
      </c>
      <c r="D123" s="40" t="s">
        <v>382</v>
      </c>
      <c r="E123" s="30">
        <v>1</v>
      </c>
      <c r="F123" s="31" t="s">
        <v>122</v>
      </c>
      <c r="G123" s="32">
        <v>50356</v>
      </c>
    </row>
    <row r="124" spans="1:7" x14ac:dyDescent="0.25">
      <c r="A124" s="34" t="s">
        <v>251</v>
      </c>
      <c r="B124" s="33" t="s">
        <v>358</v>
      </c>
      <c r="C124" s="34" t="s">
        <v>199</v>
      </c>
      <c r="D124" s="40" t="s">
        <v>287</v>
      </c>
      <c r="E124" s="30">
        <v>1</v>
      </c>
      <c r="F124" s="31" t="s">
        <v>122</v>
      </c>
      <c r="G124" s="32">
        <v>50356</v>
      </c>
    </row>
    <row r="125" spans="1:7" ht="15.75" thickBot="1" x14ac:dyDescent="0.3">
      <c r="A125" s="34" t="s">
        <v>251</v>
      </c>
      <c r="B125" s="33" t="s">
        <v>358</v>
      </c>
      <c r="C125" s="34" t="s">
        <v>199</v>
      </c>
      <c r="D125" s="40" t="s">
        <v>250</v>
      </c>
      <c r="E125" s="30">
        <v>1</v>
      </c>
      <c r="F125" s="31" t="s">
        <v>122</v>
      </c>
      <c r="G125" s="50">
        <v>53613</v>
      </c>
    </row>
    <row r="126" spans="1:7" ht="15.75" thickBot="1" x14ac:dyDescent="0.3">
      <c r="A126" s="56"/>
      <c r="B126" s="57"/>
      <c r="C126" s="56"/>
      <c r="D126" s="58"/>
      <c r="E126" s="59"/>
      <c r="F126" s="60"/>
      <c r="G126" s="52">
        <f>SUM(G117:G125)</f>
        <v>591781</v>
      </c>
    </row>
    <row r="127" spans="1:7" ht="10.15" customHeight="1" x14ac:dyDescent="0.25">
      <c r="A127" s="61"/>
      <c r="B127" s="62"/>
      <c r="C127" s="61"/>
      <c r="D127" s="63"/>
      <c r="E127" s="64"/>
      <c r="F127" s="65"/>
      <c r="G127" s="51"/>
    </row>
    <row r="128" spans="1:7" x14ac:dyDescent="0.25">
      <c r="A128" s="34" t="s">
        <v>251</v>
      </c>
      <c r="B128" s="33" t="s">
        <v>359</v>
      </c>
      <c r="C128" s="34" t="s">
        <v>203</v>
      </c>
      <c r="D128" s="40" t="s">
        <v>92</v>
      </c>
      <c r="E128" s="30">
        <v>1</v>
      </c>
      <c r="F128" s="31" t="s">
        <v>122</v>
      </c>
      <c r="G128" s="32">
        <v>87620</v>
      </c>
    </row>
    <row r="129" spans="1:7" x14ac:dyDescent="0.25">
      <c r="A129" s="34" t="s">
        <v>251</v>
      </c>
      <c r="B129" s="33" t="s">
        <v>359</v>
      </c>
      <c r="C129" s="34" t="s">
        <v>200</v>
      </c>
      <c r="D129" s="40" t="s">
        <v>228</v>
      </c>
      <c r="E129" s="30">
        <v>1</v>
      </c>
      <c r="F129" s="31" t="s">
        <v>122</v>
      </c>
      <c r="G129" s="32">
        <v>58456</v>
      </c>
    </row>
    <row r="130" spans="1:7" ht="15.75" thickBot="1" x14ac:dyDescent="0.3">
      <c r="A130" s="34" t="s">
        <v>251</v>
      </c>
      <c r="B130" s="33" t="s">
        <v>359</v>
      </c>
      <c r="C130" s="34" t="s">
        <v>200</v>
      </c>
      <c r="D130" s="40" t="s">
        <v>352</v>
      </c>
      <c r="E130" s="30">
        <v>1</v>
      </c>
      <c r="F130" s="31" t="s">
        <v>122</v>
      </c>
      <c r="G130" s="50">
        <v>58456</v>
      </c>
    </row>
    <row r="131" spans="1:7" ht="15.75" thickBot="1" x14ac:dyDescent="0.3">
      <c r="A131" s="56"/>
      <c r="B131" s="57"/>
      <c r="C131" s="56"/>
      <c r="D131" s="58"/>
      <c r="E131" s="59"/>
      <c r="F131" s="60"/>
      <c r="G131" s="52">
        <f>SUM(G128:G130)</f>
        <v>204532</v>
      </c>
    </row>
    <row r="132" spans="1:7" ht="10.15" customHeight="1" x14ac:dyDescent="0.25">
      <c r="A132" s="61"/>
      <c r="B132" s="62"/>
      <c r="C132" s="61"/>
      <c r="D132" s="63"/>
      <c r="E132" s="64"/>
      <c r="F132" s="65"/>
      <c r="G132" s="51"/>
    </row>
    <row r="133" spans="1:7" x14ac:dyDescent="0.25">
      <c r="A133" s="34" t="s">
        <v>251</v>
      </c>
      <c r="B133" s="33" t="s">
        <v>292</v>
      </c>
      <c r="C133" s="34" t="s">
        <v>374</v>
      </c>
      <c r="D133" s="40" t="s">
        <v>364</v>
      </c>
      <c r="E133" s="30">
        <v>0.3</v>
      </c>
      <c r="F133" s="31" t="s">
        <v>122</v>
      </c>
      <c r="G133" s="32">
        <v>26273</v>
      </c>
    </row>
    <row r="134" spans="1:7" x14ac:dyDescent="0.25">
      <c r="A134" s="34" t="s">
        <v>251</v>
      </c>
      <c r="B134" s="33" t="s">
        <v>292</v>
      </c>
      <c r="C134" s="34" t="s">
        <v>383</v>
      </c>
      <c r="D134" s="40" t="s">
        <v>353</v>
      </c>
      <c r="E134" s="30">
        <v>1</v>
      </c>
      <c r="F134" s="31" t="s">
        <v>122</v>
      </c>
      <c r="G134" s="32">
        <v>54642</v>
      </c>
    </row>
    <row r="135" spans="1:7" x14ac:dyDescent="0.25">
      <c r="A135" s="34" t="s">
        <v>251</v>
      </c>
      <c r="B135" s="33" t="s">
        <v>292</v>
      </c>
      <c r="C135" s="34" t="s">
        <v>314</v>
      </c>
      <c r="D135" s="40" t="s">
        <v>281</v>
      </c>
      <c r="E135" s="30">
        <v>1</v>
      </c>
      <c r="F135" s="31" t="s">
        <v>122</v>
      </c>
      <c r="G135" s="32">
        <v>53185</v>
      </c>
    </row>
    <row r="136" spans="1:7" x14ac:dyDescent="0.25">
      <c r="A136" s="34" t="s">
        <v>251</v>
      </c>
      <c r="B136" s="33" t="s">
        <v>292</v>
      </c>
      <c r="C136" s="34" t="s">
        <v>208</v>
      </c>
      <c r="D136" s="40" t="s">
        <v>227</v>
      </c>
      <c r="E136" s="30">
        <v>1</v>
      </c>
      <c r="F136" s="31" t="s">
        <v>122</v>
      </c>
      <c r="G136" s="32">
        <v>44999</v>
      </c>
    </row>
    <row r="137" spans="1:7" x14ac:dyDescent="0.25">
      <c r="A137" s="34" t="s">
        <v>251</v>
      </c>
      <c r="B137" s="33" t="s">
        <v>292</v>
      </c>
      <c r="C137" s="34" t="s">
        <v>163</v>
      </c>
      <c r="D137" t="s">
        <v>385</v>
      </c>
      <c r="E137" s="30">
        <v>1</v>
      </c>
      <c r="F137" s="31" t="s">
        <v>122</v>
      </c>
      <c r="G137" s="32">
        <v>39520</v>
      </c>
    </row>
    <row r="138" spans="1:7" x14ac:dyDescent="0.25">
      <c r="A138" s="34" t="s">
        <v>251</v>
      </c>
      <c r="B138" s="33" t="s">
        <v>292</v>
      </c>
      <c r="C138" s="34" t="s">
        <v>208</v>
      </c>
      <c r="D138" s="40" t="s">
        <v>233</v>
      </c>
      <c r="E138" s="30">
        <v>1</v>
      </c>
      <c r="F138" s="31" t="s">
        <v>122</v>
      </c>
      <c r="G138" s="32">
        <v>43306</v>
      </c>
    </row>
    <row r="139" spans="1:7" ht="15.75" thickBot="1" x14ac:dyDescent="0.3">
      <c r="A139" s="34" t="s">
        <v>251</v>
      </c>
      <c r="B139" s="33" t="s">
        <v>292</v>
      </c>
      <c r="C139" s="34" t="s">
        <v>384</v>
      </c>
      <c r="D139" s="40" t="s">
        <v>233</v>
      </c>
      <c r="E139" s="30">
        <v>1</v>
      </c>
      <c r="F139" s="31" t="s">
        <v>122</v>
      </c>
      <c r="G139" s="50">
        <v>44999</v>
      </c>
    </row>
    <row r="140" spans="1:7" ht="15.75" thickBot="1" x14ac:dyDescent="0.3">
      <c r="A140" s="56"/>
      <c r="B140" s="57"/>
      <c r="C140" s="56"/>
      <c r="D140" s="58"/>
      <c r="E140" s="59"/>
      <c r="F140" s="60"/>
      <c r="G140" s="52">
        <f>SUM(G133:G139)</f>
        <v>306924</v>
      </c>
    </row>
    <row r="141" spans="1:7" ht="10.15" customHeight="1" x14ac:dyDescent="0.25">
      <c r="A141" s="61"/>
      <c r="B141" s="62"/>
      <c r="C141" s="61"/>
      <c r="D141" s="63"/>
      <c r="E141" s="64"/>
      <c r="F141" s="65"/>
      <c r="G141" s="51"/>
    </row>
    <row r="142" spans="1:7" x14ac:dyDescent="0.25">
      <c r="A142" s="34" t="s">
        <v>251</v>
      </c>
      <c r="B142" s="33" t="s">
        <v>315</v>
      </c>
      <c r="C142" s="34" t="s">
        <v>145</v>
      </c>
      <c r="D142" s="40" t="s">
        <v>269</v>
      </c>
      <c r="E142" s="30">
        <v>0.3</v>
      </c>
      <c r="F142" s="31" t="s">
        <v>122</v>
      </c>
      <c r="G142" s="32">
        <v>50994</v>
      </c>
    </row>
    <row r="143" spans="1:7" x14ac:dyDescent="0.25">
      <c r="A143" s="34" t="s">
        <v>251</v>
      </c>
      <c r="B143" s="33" t="s">
        <v>315</v>
      </c>
      <c r="C143" s="34" t="s">
        <v>270</v>
      </c>
      <c r="D143" s="40" t="s">
        <v>285</v>
      </c>
      <c r="E143" s="36">
        <v>0.6</v>
      </c>
      <c r="F143" s="31" t="s">
        <v>122</v>
      </c>
      <c r="G143" s="32">
        <v>103087</v>
      </c>
    </row>
    <row r="144" spans="1:7" x14ac:dyDescent="0.25">
      <c r="A144" s="34" t="s">
        <v>251</v>
      </c>
      <c r="B144" s="33" t="s">
        <v>315</v>
      </c>
      <c r="C144" s="34" t="s">
        <v>389</v>
      </c>
      <c r="D144" s="40" t="s">
        <v>233</v>
      </c>
      <c r="E144" s="36">
        <v>0.55000000000000004</v>
      </c>
      <c r="F144" s="31" t="s">
        <v>122</v>
      </c>
      <c r="G144" s="32">
        <v>29464</v>
      </c>
    </row>
    <row r="145" spans="1:16" x14ac:dyDescent="0.25">
      <c r="A145" s="34" t="s">
        <v>251</v>
      </c>
      <c r="B145" s="33" t="s">
        <v>315</v>
      </c>
      <c r="C145" s="34" t="s">
        <v>192</v>
      </c>
      <c r="D145" s="40" t="s">
        <v>341</v>
      </c>
      <c r="E145" s="30">
        <v>0.6</v>
      </c>
      <c r="F145" s="31" t="s">
        <v>122</v>
      </c>
      <c r="G145" s="32">
        <v>32930</v>
      </c>
    </row>
    <row r="146" spans="1:16" x14ac:dyDescent="0.25">
      <c r="A146" s="34" t="s">
        <v>251</v>
      </c>
      <c r="B146" s="33" t="s">
        <v>315</v>
      </c>
      <c r="C146" s="34" t="s">
        <v>138</v>
      </c>
      <c r="D146" s="40" t="s">
        <v>127</v>
      </c>
      <c r="E146" s="30">
        <v>0.7</v>
      </c>
      <c r="F146" s="31" t="s">
        <v>122</v>
      </c>
      <c r="G146" s="32">
        <v>56384</v>
      </c>
    </row>
    <row r="147" spans="1:16" x14ac:dyDescent="0.25">
      <c r="A147" s="34" t="s">
        <v>251</v>
      </c>
      <c r="B147" s="33" t="s">
        <v>315</v>
      </c>
      <c r="C147" s="34" t="s">
        <v>273</v>
      </c>
      <c r="D147" s="40" t="s">
        <v>375</v>
      </c>
      <c r="E147" s="30">
        <v>0.4</v>
      </c>
      <c r="F147" s="31" t="s">
        <v>122</v>
      </c>
      <c r="G147" s="32">
        <v>37088</v>
      </c>
    </row>
    <row r="148" spans="1:16" x14ac:dyDescent="0.25">
      <c r="A148" s="34" t="s">
        <v>251</v>
      </c>
      <c r="B148" s="33" t="s">
        <v>315</v>
      </c>
      <c r="C148" s="34" t="s">
        <v>125</v>
      </c>
      <c r="D148" s="40" t="s">
        <v>274</v>
      </c>
      <c r="E148" s="30">
        <v>0.3</v>
      </c>
      <c r="F148" s="31" t="s">
        <v>122</v>
      </c>
      <c r="G148" s="32">
        <v>40268</v>
      </c>
    </row>
    <row r="149" spans="1:16" x14ac:dyDescent="0.25">
      <c r="A149" s="34" t="s">
        <v>251</v>
      </c>
      <c r="B149" s="33" t="s">
        <v>315</v>
      </c>
      <c r="C149" s="34" t="s">
        <v>275</v>
      </c>
      <c r="D149" s="40" t="s">
        <v>217</v>
      </c>
      <c r="E149" s="30">
        <v>0.1</v>
      </c>
      <c r="F149" s="31" t="s">
        <v>122</v>
      </c>
      <c r="G149" s="32">
        <v>11496</v>
      </c>
    </row>
    <row r="150" spans="1:16" x14ac:dyDescent="0.25">
      <c r="A150" s="34" t="s">
        <v>251</v>
      </c>
      <c r="B150" s="33" t="s">
        <v>315</v>
      </c>
      <c r="C150" s="34" t="s">
        <v>265</v>
      </c>
      <c r="D150" s="40" t="s">
        <v>322</v>
      </c>
      <c r="E150" s="30">
        <v>0.1</v>
      </c>
      <c r="F150" s="31" t="s">
        <v>122</v>
      </c>
      <c r="G150" s="32">
        <v>7335</v>
      </c>
    </row>
    <row r="151" spans="1:16" x14ac:dyDescent="0.25">
      <c r="A151" s="34" t="s">
        <v>251</v>
      </c>
      <c r="B151" s="33" t="s">
        <v>315</v>
      </c>
      <c r="C151" s="34" t="s">
        <v>149</v>
      </c>
      <c r="D151" s="40" t="s">
        <v>323</v>
      </c>
      <c r="E151" s="30">
        <v>0.1</v>
      </c>
      <c r="F151" s="31" t="s">
        <v>122</v>
      </c>
      <c r="G151" s="32">
        <v>6139</v>
      </c>
    </row>
    <row r="152" spans="1:16" x14ac:dyDescent="0.25">
      <c r="A152" s="34" t="s">
        <v>251</v>
      </c>
      <c r="B152" s="33" t="s">
        <v>315</v>
      </c>
      <c r="C152" s="34" t="s">
        <v>147</v>
      </c>
      <c r="D152" s="40" t="s">
        <v>276</v>
      </c>
      <c r="E152" s="30">
        <v>0.85</v>
      </c>
      <c r="F152" s="31" t="s">
        <v>122</v>
      </c>
      <c r="G152" s="32">
        <v>62292</v>
      </c>
    </row>
    <row r="153" spans="1:16" x14ac:dyDescent="0.25">
      <c r="A153" s="34" t="s">
        <v>251</v>
      </c>
      <c r="B153" s="33" t="s">
        <v>315</v>
      </c>
      <c r="C153" s="34" t="s">
        <v>124</v>
      </c>
      <c r="D153" s="40" t="s">
        <v>300</v>
      </c>
      <c r="E153" s="30">
        <v>0.85</v>
      </c>
      <c r="F153" s="31" t="s">
        <v>122</v>
      </c>
      <c r="G153" s="32">
        <v>37593</v>
      </c>
    </row>
    <row r="154" spans="1:16" x14ac:dyDescent="0.25">
      <c r="A154" s="34" t="s">
        <v>251</v>
      </c>
      <c r="B154" s="33" t="s">
        <v>315</v>
      </c>
      <c r="C154" s="34" t="s">
        <v>388</v>
      </c>
      <c r="D154" s="40" t="s">
        <v>380</v>
      </c>
      <c r="E154" s="36">
        <v>0.85</v>
      </c>
      <c r="F154" s="31" t="s">
        <v>122</v>
      </c>
      <c r="G154" s="32">
        <v>34606</v>
      </c>
    </row>
    <row r="155" spans="1:16" x14ac:dyDescent="0.25">
      <c r="A155" s="34" t="s">
        <v>251</v>
      </c>
      <c r="B155" s="33" t="s">
        <v>315</v>
      </c>
      <c r="C155" s="34" t="s">
        <v>193</v>
      </c>
      <c r="D155" s="40" t="s">
        <v>316</v>
      </c>
      <c r="E155" s="30">
        <v>1</v>
      </c>
      <c r="F155" s="31" t="s">
        <v>122</v>
      </c>
      <c r="G155" s="32">
        <v>51835</v>
      </c>
      <c r="K155" s="21"/>
      <c r="N155" s="22"/>
      <c r="O155" s="29"/>
      <c r="P155" s="25"/>
    </row>
    <row r="156" spans="1:16" x14ac:dyDescent="0.25">
      <c r="A156" s="34" t="s">
        <v>251</v>
      </c>
      <c r="B156" s="33" t="s">
        <v>315</v>
      </c>
      <c r="C156" s="34" t="s">
        <v>193</v>
      </c>
      <c r="D156" s="40" t="s">
        <v>387</v>
      </c>
      <c r="E156" s="30">
        <v>1</v>
      </c>
      <c r="F156" s="31" t="s">
        <v>122</v>
      </c>
      <c r="G156" s="32">
        <v>39520</v>
      </c>
    </row>
    <row r="157" spans="1:16" ht="15.75" thickBot="1" x14ac:dyDescent="0.3">
      <c r="A157" s="56"/>
      <c r="B157" s="57"/>
      <c r="C157" s="56"/>
      <c r="D157" s="58"/>
      <c r="E157" s="59"/>
      <c r="F157" s="60"/>
      <c r="G157" s="55">
        <f>SUM(G142:G156)</f>
        <v>601031</v>
      </c>
    </row>
    <row r="158" spans="1:16" ht="10.15" customHeight="1" x14ac:dyDescent="0.25">
      <c r="A158" s="61"/>
      <c r="B158" s="62"/>
      <c r="C158" s="61"/>
      <c r="D158" s="63"/>
      <c r="E158" s="64"/>
      <c r="F158" s="65"/>
      <c r="G158" s="51"/>
    </row>
    <row r="159" spans="1:16" x14ac:dyDescent="0.25">
      <c r="A159" s="33" t="s">
        <v>317</v>
      </c>
      <c r="B159" s="33" t="s">
        <v>317</v>
      </c>
      <c r="C159" s="34" t="s">
        <v>189</v>
      </c>
      <c r="D159" s="34" t="s">
        <v>356</v>
      </c>
      <c r="E159" s="30">
        <v>1</v>
      </c>
      <c r="F159" s="31" t="s">
        <v>122</v>
      </c>
      <c r="G159" s="32">
        <v>76842</v>
      </c>
    </row>
    <row r="160" spans="1:16" x14ac:dyDescent="0.25">
      <c r="A160" s="33" t="s">
        <v>317</v>
      </c>
      <c r="B160" s="33" t="s">
        <v>317</v>
      </c>
      <c r="C160" s="34" t="s">
        <v>190</v>
      </c>
      <c r="D160" s="34" t="s">
        <v>233</v>
      </c>
      <c r="E160" s="30">
        <v>1</v>
      </c>
      <c r="F160" s="31" t="s">
        <v>122</v>
      </c>
      <c r="G160" s="32">
        <v>59999</v>
      </c>
    </row>
    <row r="161" spans="1:10" x14ac:dyDescent="0.25">
      <c r="A161" s="33" t="s">
        <v>317</v>
      </c>
      <c r="B161" s="33" t="s">
        <v>317</v>
      </c>
      <c r="C161" s="34" t="s">
        <v>191</v>
      </c>
      <c r="D161" s="34" t="s">
        <v>229</v>
      </c>
      <c r="E161" s="30">
        <v>1</v>
      </c>
      <c r="F161" s="31" t="s">
        <v>122</v>
      </c>
      <c r="G161" s="32">
        <v>44742</v>
      </c>
    </row>
    <row r="162" spans="1:10" x14ac:dyDescent="0.25">
      <c r="A162" s="33" t="s">
        <v>317</v>
      </c>
      <c r="B162" s="33" t="s">
        <v>317</v>
      </c>
      <c r="C162" s="34" t="s">
        <v>191</v>
      </c>
      <c r="D162" s="34" t="s">
        <v>354</v>
      </c>
      <c r="E162" s="30">
        <v>1</v>
      </c>
      <c r="F162" s="31" t="s">
        <v>122</v>
      </c>
      <c r="G162" s="32">
        <v>47913</v>
      </c>
    </row>
    <row r="163" spans="1:10" x14ac:dyDescent="0.25">
      <c r="A163" s="33" t="s">
        <v>317</v>
      </c>
      <c r="B163" s="33" t="s">
        <v>317</v>
      </c>
      <c r="C163" s="34" t="s">
        <v>191</v>
      </c>
      <c r="D163" s="34" t="s">
        <v>355</v>
      </c>
      <c r="E163" s="30">
        <v>1</v>
      </c>
      <c r="F163" s="31" t="s">
        <v>122</v>
      </c>
      <c r="G163" s="32">
        <v>51213</v>
      </c>
    </row>
    <row r="164" spans="1:10" x14ac:dyDescent="0.25">
      <c r="A164" s="33" t="s">
        <v>317</v>
      </c>
      <c r="B164" s="33" t="s">
        <v>317</v>
      </c>
      <c r="C164" s="34" t="s">
        <v>191</v>
      </c>
      <c r="D164" s="34" t="s">
        <v>386</v>
      </c>
      <c r="E164" s="30">
        <v>1</v>
      </c>
      <c r="F164" s="31" t="s">
        <v>122</v>
      </c>
      <c r="G164" s="32">
        <v>40560</v>
      </c>
    </row>
    <row r="165" spans="1:10" x14ac:dyDescent="0.25">
      <c r="A165" s="33" t="s">
        <v>317</v>
      </c>
      <c r="B165" s="33" t="s">
        <v>317</v>
      </c>
      <c r="C165" s="34" t="s">
        <v>266</v>
      </c>
      <c r="D165" s="34" t="s">
        <v>282</v>
      </c>
      <c r="E165" s="30">
        <v>1</v>
      </c>
      <c r="F165" s="31" t="s">
        <v>122</v>
      </c>
      <c r="G165" s="32">
        <v>59313</v>
      </c>
    </row>
    <row r="166" spans="1:10" ht="15.75" thickBot="1" x14ac:dyDescent="0.3">
      <c r="A166" s="33" t="s">
        <v>317</v>
      </c>
      <c r="B166" s="33" t="s">
        <v>317</v>
      </c>
      <c r="C166" s="34" t="s">
        <v>267</v>
      </c>
      <c r="D166" s="34" t="s">
        <v>283</v>
      </c>
      <c r="E166" s="30">
        <v>1</v>
      </c>
      <c r="F166" s="31" t="s">
        <v>122</v>
      </c>
      <c r="G166" s="50">
        <v>39520</v>
      </c>
      <c r="J166" s="21"/>
    </row>
    <row r="167" spans="1:10" ht="15.75" thickBot="1" x14ac:dyDescent="0.3">
      <c r="A167" s="57"/>
      <c r="B167" s="57"/>
      <c r="C167" s="56"/>
      <c r="D167" s="56"/>
      <c r="E167" s="59"/>
      <c r="F167" s="60"/>
      <c r="G167" s="52">
        <f>SUM(G159:G166)</f>
        <v>420102</v>
      </c>
      <c r="J167" s="21"/>
    </row>
    <row r="168" spans="1:10" ht="10.15" customHeight="1" x14ac:dyDescent="0.25">
      <c r="A168" s="61"/>
      <c r="B168" s="62"/>
      <c r="C168" s="61"/>
      <c r="D168" s="61"/>
      <c r="E168" s="64"/>
      <c r="F168" s="65"/>
      <c r="G168" s="51"/>
      <c r="J168" s="21"/>
    </row>
    <row r="169" spans="1:10" x14ac:dyDescent="0.25">
      <c r="A169" s="33" t="s">
        <v>317</v>
      </c>
      <c r="B169" s="33" t="s">
        <v>318</v>
      </c>
      <c r="C169" s="34" t="s">
        <v>145</v>
      </c>
      <c r="D169" s="34" t="s">
        <v>269</v>
      </c>
      <c r="E169" s="30">
        <v>0.05</v>
      </c>
      <c r="F169" s="31" t="s">
        <v>122</v>
      </c>
      <c r="G169" s="32">
        <v>8499</v>
      </c>
      <c r="J169" s="21"/>
    </row>
    <row r="170" spans="1:10" x14ac:dyDescent="0.25">
      <c r="A170" s="33" t="s">
        <v>317</v>
      </c>
      <c r="B170" s="33" t="s">
        <v>318</v>
      </c>
      <c r="C170" s="34" t="s">
        <v>125</v>
      </c>
      <c r="D170" s="34" t="s">
        <v>274</v>
      </c>
      <c r="E170" s="30">
        <v>0.05</v>
      </c>
      <c r="F170" s="31" t="s">
        <v>122</v>
      </c>
      <c r="G170" s="32">
        <v>6711</v>
      </c>
      <c r="J170" s="21"/>
    </row>
    <row r="171" spans="1:10" x14ac:dyDescent="0.25">
      <c r="A171" s="33" t="s">
        <v>317</v>
      </c>
      <c r="B171" s="33" t="s">
        <v>318</v>
      </c>
      <c r="C171" s="34" t="s">
        <v>275</v>
      </c>
      <c r="D171" s="34" t="s">
        <v>217</v>
      </c>
      <c r="E171" s="30">
        <v>0.05</v>
      </c>
      <c r="F171" s="31" t="s">
        <v>122</v>
      </c>
      <c r="G171" s="32">
        <v>5748</v>
      </c>
      <c r="J171" s="21"/>
    </row>
    <row r="172" spans="1:10" x14ac:dyDescent="0.25">
      <c r="A172" s="33" t="s">
        <v>317</v>
      </c>
      <c r="B172" s="33" t="s">
        <v>318</v>
      </c>
      <c r="C172" s="34" t="s">
        <v>265</v>
      </c>
      <c r="D172" s="34" t="s">
        <v>322</v>
      </c>
      <c r="E172" s="30">
        <v>0.05</v>
      </c>
      <c r="F172" s="31" t="s">
        <v>122</v>
      </c>
      <c r="G172" s="32">
        <v>3667</v>
      </c>
      <c r="J172" s="21"/>
    </row>
    <row r="173" spans="1:10" x14ac:dyDescent="0.25">
      <c r="A173" s="33" t="s">
        <v>317</v>
      </c>
      <c r="B173" s="33" t="s">
        <v>318</v>
      </c>
      <c r="C173" s="34" t="s">
        <v>149</v>
      </c>
      <c r="D173" s="34" t="s">
        <v>323</v>
      </c>
      <c r="E173" s="30">
        <v>0.05</v>
      </c>
      <c r="F173" s="31" t="s">
        <v>122</v>
      </c>
      <c r="G173" s="32">
        <v>3070</v>
      </c>
      <c r="J173" s="21"/>
    </row>
    <row r="174" spans="1:10" x14ac:dyDescent="0.25">
      <c r="A174" s="33" t="s">
        <v>317</v>
      </c>
      <c r="B174" s="33" t="s">
        <v>318</v>
      </c>
      <c r="C174" s="34" t="s">
        <v>147</v>
      </c>
      <c r="D174" s="34" t="s">
        <v>276</v>
      </c>
      <c r="E174" s="30">
        <v>0.15</v>
      </c>
      <c r="F174" s="31" t="s">
        <v>122</v>
      </c>
      <c r="G174" s="32">
        <v>10993</v>
      </c>
      <c r="J174" s="21"/>
    </row>
    <row r="175" spans="1:10" x14ac:dyDescent="0.25">
      <c r="A175" s="33" t="s">
        <v>317</v>
      </c>
      <c r="B175" s="33" t="s">
        <v>318</v>
      </c>
      <c r="C175" s="34" t="s">
        <v>124</v>
      </c>
      <c r="D175" s="34" t="s">
        <v>300</v>
      </c>
      <c r="E175" s="30">
        <v>0.15</v>
      </c>
      <c r="F175" s="31" t="s">
        <v>122</v>
      </c>
      <c r="G175" s="32">
        <v>6634</v>
      </c>
      <c r="J175" s="21"/>
    </row>
    <row r="176" spans="1:10" ht="15.75" thickBot="1" x14ac:dyDescent="0.3">
      <c r="A176" s="33" t="s">
        <v>317</v>
      </c>
      <c r="B176" s="33" t="s">
        <v>318</v>
      </c>
      <c r="C176" s="34" t="s">
        <v>388</v>
      </c>
      <c r="D176" s="40" t="s">
        <v>380</v>
      </c>
      <c r="E176" s="36">
        <v>0.15</v>
      </c>
      <c r="F176" s="31" t="s">
        <v>122</v>
      </c>
      <c r="G176" s="50">
        <v>6107</v>
      </c>
    </row>
    <row r="177" spans="1:7" ht="15.75" thickBot="1" x14ac:dyDescent="0.3">
      <c r="A177" s="57"/>
      <c r="B177" s="57"/>
      <c r="C177" s="56"/>
      <c r="D177" s="56"/>
      <c r="E177" s="66"/>
      <c r="F177" s="60"/>
      <c r="G177" s="52">
        <f>SUM(G169:G176)</f>
        <v>51429</v>
      </c>
    </row>
    <row r="178" spans="1:7" ht="10.15" customHeight="1" x14ac:dyDescent="0.25">
      <c r="A178" s="61"/>
      <c r="B178" s="62"/>
      <c r="C178" s="61"/>
      <c r="D178" s="61"/>
      <c r="E178" s="67"/>
      <c r="F178" s="65"/>
      <c r="G178" s="51"/>
    </row>
    <row r="179" spans="1:7" x14ac:dyDescent="0.25">
      <c r="A179" s="33" t="s">
        <v>319</v>
      </c>
      <c r="B179" s="33" t="s">
        <v>319</v>
      </c>
      <c r="C179" s="34" t="s">
        <v>270</v>
      </c>
      <c r="D179" s="34" t="s">
        <v>285</v>
      </c>
      <c r="E179" s="36">
        <v>0.1</v>
      </c>
      <c r="F179" s="31" t="s">
        <v>122</v>
      </c>
      <c r="G179" s="32">
        <v>17181</v>
      </c>
    </row>
    <row r="180" spans="1:7" x14ac:dyDescent="0.25">
      <c r="A180" s="33" t="s">
        <v>319</v>
      </c>
      <c r="B180" s="33" t="s">
        <v>319</v>
      </c>
      <c r="C180" s="34" t="s">
        <v>192</v>
      </c>
      <c r="D180" s="34" t="s">
        <v>341</v>
      </c>
      <c r="E180" s="30">
        <v>0.1</v>
      </c>
      <c r="F180" s="31" t="s">
        <v>122</v>
      </c>
      <c r="G180" s="32">
        <v>5488</v>
      </c>
    </row>
    <row r="181" spans="1:7" x14ac:dyDescent="0.25">
      <c r="A181" s="33" t="s">
        <v>319</v>
      </c>
      <c r="B181" s="33" t="s">
        <v>319</v>
      </c>
      <c r="C181" s="34" t="s">
        <v>138</v>
      </c>
      <c r="D181" s="34" t="s">
        <v>127</v>
      </c>
      <c r="E181" s="30">
        <v>0.1</v>
      </c>
      <c r="F181" s="31" t="s">
        <v>122</v>
      </c>
      <c r="G181" s="32">
        <v>8055</v>
      </c>
    </row>
    <row r="182" spans="1:7" x14ac:dyDescent="0.25">
      <c r="A182" s="33" t="s">
        <v>319</v>
      </c>
      <c r="B182" s="33" t="s">
        <v>319</v>
      </c>
      <c r="C182" s="34" t="s">
        <v>195</v>
      </c>
      <c r="D182" s="34" t="s">
        <v>357</v>
      </c>
      <c r="E182" s="30">
        <v>0.5</v>
      </c>
      <c r="F182" s="31" t="s">
        <v>122</v>
      </c>
      <c r="G182" s="32">
        <v>40982</v>
      </c>
    </row>
    <row r="183" spans="1:7" x14ac:dyDescent="0.25">
      <c r="A183" s="33" t="s">
        <v>319</v>
      </c>
      <c r="B183" s="33" t="s">
        <v>319</v>
      </c>
      <c r="C183" s="34" t="s">
        <v>163</v>
      </c>
      <c r="D183" s="34" t="s">
        <v>289</v>
      </c>
      <c r="E183" s="30">
        <v>0.5</v>
      </c>
      <c r="F183" s="31" t="s">
        <v>122</v>
      </c>
      <c r="G183" s="32">
        <v>19760</v>
      </c>
    </row>
    <row r="184" spans="1:7" x14ac:dyDescent="0.25">
      <c r="A184" s="33" t="s">
        <v>319</v>
      </c>
      <c r="B184" s="33" t="s">
        <v>319</v>
      </c>
      <c r="C184" s="34" t="s">
        <v>163</v>
      </c>
      <c r="D184" s="34" t="s">
        <v>233</v>
      </c>
      <c r="E184" s="30">
        <v>0.5</v>
      </c>
      <c r="F184" s="31" t="s">
        <v>122</v>
      </c>
      <c r="G184" s="32">
        <v>19760</v>
      </c>
    </row>
    <row r="185" spans="1:7" x14ac:dyDescent="0.25">
      <c r="A185" s="33" t="s">
        <v>319</v>
      </c>
      <c r="B185" s="33" t="s">
        <v>319</v>
      </c>
      <c r="C185" s="34" t="s">
        <v>163</v>
      </c>
      <c r="D185" s="34" t="s">
        <v>225</v>
      </c>
      <c r="E185" s="36">
        <v>0.5</v>
      </c>
      <c r="F185" s="31" t="s">
        <v>122</v>
      </c>
      <c r="G185" s="32">
        <v>20280</v>
      </c>
    </row>
    <row r="186" spans="1:7" ht="15.75" thickBot="1" x14ac:dyDescent="0.3">
      <c r="A186" s="33" t="s">
        <v>319</v>
      </c>
      <c r="B186" s="33" t="s">
        <v>319</v>
      </c>
      <c r="C186" s="34" t="s">
        <v>378</v>
      </c>
      <c r="D186" s="34" t="s">
        <v>233</v>
      </c>
      <c r="E186" s="30">
        <v>0.5</v>
      </c>
      <c r="F186" s="31" t="s">
        <v>122</v>
      </c>
      <c r="G186" s="50">
        <v>21428</v>
      </c>
    </row>
    <row r="187" spans="1:7" ht="15.75" thickBot="1" x14ac:dyDescent="0.3">
      <c r="G187" s="54">
        <f>SUM(G179:G186)</f>
        <v>152934</v>
      </c>
    </row>
    <row r="190" spans="1:7" x14ac:dyDescent="0.25">
      <c r="A190" s="70" t="s">
        <v>397</v>
      </c>
      <c r="B190" s="34"/>
    </row>
    <row r="191" spans="1:7" x14ac:dyDescent="0.25">
      <c r="A191" s="33" t="s">
        <v>344</v>
      </c>
      <c r="B191" s="33" t="s">
        <v>117</v>
      </c>
      <c r="C191" s="34" t="s">
        <v>173</v>
      </c>
      <c r="D191" s="34" t="s">
        <v>390</v>
      </c>
      <c r="E191" s="30">
        <v>1</v>
      </c>
      <c r="F191" s="31" t="s">
        <v>122</v>
      </c>
      <c r="G191" s="32">
        <v>93813</v>
      </c>
    </row>
    <row r="192" spans="1:7" x14ac:dyDescent="0.25">
      <c r="A192" s="33" t="s">
        <v>344</v>
      </c>
      <c r="B192" s="69" t="s">
        <v>117</v>
      </c>
      <c r="C192" s="69" t="s">
        <v>171</v>
      </c>
      <c r="D192" s="69" t="s">
        <v>390</v>
      </c>
      <c r="E192" s="30">
        <v>1</v>
      </c>
      <c r="F192" s="31" t="s">
        <v>121</v>
      </c>
      <c r="G192" s="38">
        <v>29820</v>
      </c>
    </row>
    <row r="193" spans="1:7" x14ac:dyDescent="0.25">
      <c r="A193" s="33" t="s">
        <v>344</v>
      </c>
      <c r="B193" s="69" t="s">
        <v>309</v>
      </c>
      <c r="C193" s="69" t="s">
        <v>163</v>
      </c>
      <c r="D193" s="69" t="s">
        <v>390</v>
      </c>
      <c r="E193" s="30">
        <v>1</v>
      </c>
      <c r="F193" s="31" t="s">
        <v>122</v>
      </c>
      <c r="G193" s="38">
        <v>54747</v>
      </c>
    </row>
    <row r="194" spans="1:7" x14ac:dyDescent="0.25">
      <c r="A194" s="33" t="s">
        <v>344</v>
      </c>
      <c r="B194" s="69" t="s">
        <v>306</v>
      </c>
      <c r="C194" s="69" t="s">
        <v>401</v>
      </c>
      <c r="D194" s="69" t="s">
        <v>390</v>
      </c>
      <c r="E194" s="30">
        <v>1</v>
      </c>
      <c r="F194" s="31" t="s">
        <v>122</v>
      </c>
      <c r="G194" s="38">
        <v>66634</v>
      </c>
    </row>
    <row r="195" spans="1:7" x14ac:dyDescent="0.25">
      <c r="A195" s="33" t="s">
        <v>344</v>
      </c>
      <c r="B195" s="69" t="s">
        <v>293</v>
      </c>
      <c r="C195" s="69" t="s">
        <v>391</v>
      </c>
      <c r="D195" s="69" t="s">
        <v>390</v>
      </c>
      <c r="E195" s="30">
        <v>1</v>
      </c>
      <c r="F195" s="31" t="s">
        <v>122</v>
      </c>
      <c r="G195" s="38">
        <v>83869</v>
      </c>
    </row>
    <row r="196" spans="1:7" x14ac:dyDescent="0.25">
      <c r="A196" s="33" t="s">
        <v>344</v>
      </c>
      <c r="B196" s="69" t="s">
        <v>305</v>
      </c>
      <c r="C196" s="69" t="s">
        <v>392</v>
      </c>
      <c r="D196" s="69" t="s">
        <v>390</v>
      </c>
      <c r="E196" s="30">
        <v>1</v>
      </c>
      <c r="F196" s="31" t="s">
        <v>122</v>
      </c>
      <c r="G196" s="38">
        <v>72458</v>
      </c>
    </row>
    <row r="197" spans="1:7" x14ac:dyDescent="0.25">
      <c r="A197" s="33" t="s">
        <v>344</v>
      </c>
      <c r="B197" s="69" t="s">
        <v>400</v>
      </c>
      <c r="C197" s="69" t="s">
        <v>163</v>
      </c>
      <c r="D197" s="69" t="s">
        <v>390</v>
      </c>
      <c r="E197" s="30">
        <v>0.5</v>
      </c>
      <c r="F197" s="31" t="s">
        <v>122</v>
      </c>
      <c r="G197" s="38">
        <v>28982</v>
      </c>
    </row>
    <row r="198" spans="1:7" x14ac:dyDescent="0.25">
      <c r="A198" s="69" t="s">
        <v>398</v>
      </c>
      <c r="B198" s="69" t="s">
        <v>10</v>
      </c>
      <c r="C198" s="69" t="s">
        <v>135</v>
      </c>
      <c r="D198" s="69" t="s">
        <v>390</v>
      </c>
      <c r="E198" s="30">
        <v>1</v>
      </c>
      <c r="F198" s="31" t="s">
        <v>122</v>
      </c>
      <c r="G198" s="38">
        <v>82174</v>
      </c>
    </row>
    <row r="199" spans="1:7" x14ac:dyDescent="0.25">
      <c r="A199" s="69" t="s">
        <v>398</v>
      </c>
      <c r="B199" s="69" t="s">
        <v>10</v>
      </c>
      <c r="C199" s="69" t="s">
        <v>393</v>
      </c>
      <c r="D199" s="69" t="s">
        <v>390</v>
      </c>
      <c r="E199" s="30">
        <v>1</v>
      </c>
      <c r="F199" s="31" t="s">
        <v>122</v>
      </c>
      <c r="G199" s="38">
        <v>130571</v>
      </c>
    </row>
    <row r="200" spans="1:7" x14ac:dyDescent="0.25">
      <c r="A200" s="69" t="s">
        <v>251</v>
      </c>
      <c r="B200" s="69" t="s">
        <v>292</v>
      </c>
      <c r="C200" s="69" t="s">
        <v>163</v>
      </c>
      <c r="D200" s="69" t="s">
        <v>390</v>
      </c>
      <c r="E200" s="30">
        <v>1</v>
      </c>
      <c r="F200" s="31" t="s">
        <v>122</v>
      </c>
      <c r="G200" s="38">
        <v>55508</v>
      </c>
    </row>
    <row r="201" spans="1:7" x14ac:dyDescent="0.25">
      <c r="A201" s="69" t="s">
        <v>251</v>
      </c>
      <c r="B201" s="69" t="s">
        <v>292</v>
      </c>
      <c r="C201" s="69" t="s">
        <v>163</v>
      </c>
      <c r="D201" s="69" t="s">
        <v>390</v>
      </c>
      <c r="E201" s="30">
        <v>1</v>
      </c>
      <c r="F201" s="31" t="s">
        <v>122</v>
      </c>
      <c r="G201" s="38">
        <v>55508</v>
      </c>
    </row>
    <row r="202" spans="1:7" x14ac:dyDescent="0.25">
      <c r="A202" s="69" t="s">
        <v>251</v>
      </c>
      <c r="B202" s="69" t="s">
        <v>27</v>
      </c>
      <c r="C202" s="69" t="s">
        <v>394</v>
      </c>
      <c r="D202" s="69" t="s">
        <v>390</v>
      </c>
      <c r="E202" s="30">
        <v>1</v>
      </c>
      <c r="F202" s="31" t="s">
        <v>122</v>
      </c>
      <c r="G202" s="38">
        <v>69972</v>
      </c>
    </row>
    <row r="203" spans="1:7" x14ac:dyDescent="0.25">
      <c r="A203" s="69" t="s">
        <v>251</v>
      </c>
      <c r="B203" s="69" t="s">
        <v>251</v>
      </c>
      <c r="C203" s="69" t="s">
        <v>395</v>
      </c>
      <c r="D203" s="69" t="s">
        <v>390</v>
      </c>
      <c r="E203" s="30">
        <v>1</v>
      </c>
      <c r="F203" s="31" t="s">
        <v>122</v>
      </c>
      <c r="G203" s="38">
        <v>124075</v>
      </c>
    </row>
    <row r="204" spans="1:7" x14ac:dyDescent="0.25">
      <c r="A204" s="69" t="s">
        <v>317</v>
      </c>
      <c r="B204" s="69" t="s">
        <v>317</v>
      </c>
      <c r="C204" s="69" t="s">
        <v>396</v>
      </c>
      <c r="D204" s="69" t="s">
        <v>390</v>
      </c>
      <c r="E204" s="30">
        <v>1</v>
      </c>
      <c r="F204" s="31" t="s">
        <v>121</v>
      </c>
      <c r="G204" s="38">
        <v>22361</v>
      </c>
    </row>
    <row r="205" spans="1:7" ht="15.75" thickBot="1" x14ac:dyDescent="0.3">
      <c r="A205" s="69" t="s">
        <v>399</v>
      </c>
      <c r="B205" s="69" t="s">
        <v>399</v>
      </c>
      <c r="C205" s="69" t="s">
        <v>163</v>
      </c>
      <c r="D205" s="69" t="s">
        <v>390</v>
      </c>
      <c r="E205" s="30">
        <v>0.5</v>
      </c>
      <c r="F205" s="31" t="s">
        <v>122</v>
      </c>
      <c r="G205" s="38">
        <v>28982</v>
      </c>
    </row>
    <row r="206" spans="1:7" ht="15.75" thickBot="1" x14ac:dyDescent="0.3">
      <c r="G206" s="54">
        <f>SUM(G191:G205)</f>
        <v>999474</v>
      </c>
    </row>
  </sheetData>
  <sortState xmlns:xlrd2="http://schemas.microsoft.com/office/spreadsheetml/2017/richdata2" ref="A189:D203">
    <sortCondition ref="A189:A203"/>
  </sortState>
  <pageMargins left="0.2" right="0.2" top="0.2" bottom="0" header="0.3" footer="0.3"/>
  <pageSetup scale="92" fitToHeight="0" orientation="landscape" r:id="rId1"/>
  <rowBreaks count="3" manualBreakCount="3">
    <brk id="80" max="6" man="1"/>
    <brk id="116" max="16383" man="1"/>
    <brk id="18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/>
  <dimension ref="A1:T171"/>
  <sheetViews>
    <sheetView workbookViewId="0">
      <selection activeCell="K169" sqref="K169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>
        <f>SUBTOTAL(9,K110:K126)</f>
        <v>173469.53099999999</v>
      </c>
      <c r="L168" s="25" t="e">
        <f>SUBTOTAL(9,L110:L126)</f>
        <v>#REF!</v>
      </c>
      <c r="M168" s="25">
        <f>SUBTOTAL(9,M110:M126)</f>
        <v>11275.5</v>
      </c>
      <c r="N168" s="25">
        <f>SUBTOTAL(9,N110:N126)</f>
        <v>13270.409999999998</v>
      </c>
      <c r="O168" s="25" t="e">
        <f>SUBTOTAL(9,O110:O126)</f>
        <v>#REF!</v>
      </c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00000000-0001-0000-0B00-000000000000}">
    <filterColumn colId="1">
      <filters>
        <filter val="Storm Water"/>
      </filters>
    </filterColumn>
  </autoFilter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16CB-438F-417B-B2C3-AA05944AD4D6}">
  <sheetPr filterMode="1"/>
  <dimension ref="A1:T171"/>
  <sheetViews>
    <sheetView workbookViewId="0">
      <selection activeCell="E178" sqref="E178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>
        <f>SUBTOTAL(9,K93:K109)</f>
        <v>80855.428999999989</v>
      </c>
      <c r="L168" s="25" t="e">
        <f>SUBTOTAL(9,L93:L109)</f>
        <v>#REF!</v>
      </c>
      <c r="M168" s="25">
        <f>SUBTOTAL(9,M93:M109)</f>
        <v>5255.5999999999995</v>
      </c>
      <c r="N168" s="25">
        <f>SUBTOTAL(9,N93:N109)</f>
        <v>6185.45</v>
      </c>
      <c r="O168" s="25" t="e">
        <f>SUBTOTAL(9,O93:O109)</f>
        <v>#REF!</v>
      </c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73B416CB-438F-417B-B2C3-AA05944AD4D6}">
    <filterColumn colId="1">
      <filters>
        <filter val="Sanitation"/>
      </filters>
    </filterColumn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filterMode="1"/>
  <dimension ref="A1:T171"/>
  <sheetViews>
    <sheetView workbookViewId="0">
      <selection activeCell="K169" sqref="K169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>
        <f>SUBTOTAL(9,K8:K11)</f>
        <v>120477.993</v>
      </c>
      <c r="L168" s="25" t="e">
        <f>SUBTOTAL(9,L8:L11)</f>
        <v>#REF!</v>
      </c>
      <c r="M168" s="25">
        <f>SUBTOTAL(9,M8:M11)</f>
        <v>7831.0700000000006</v>
      </c>
      <c r="N168" s="25">
        <f>SUBTOTAL(9,N8:N11)</f>
        <v>9216.5600000000013</v>
      </c>
      <c r="O168" s="25" t="e">
        <f>SUBTOTAL(9,O8:O11)</f>
        <v>#REF!</v>
      </c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00000000-0001-0000-0F00-000000000000}">
    <filterColumn colId="1">
      <filters>
        <filter val="CRA"/>
      </filters>
    </filterColumn>
  </autoFilter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B85A1-CC05-4155-BA78-CFEDFF6A561D}">
  <dimension ref="A1:T171"/>
  <sheetViews>
    <sheetView workbookViewId="0">
      <selection activeCell="B8" sqref="B8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/>
      <c r="L168" s="25"/>
      <c r="M168" s="25"/>
      <c r="N168" s="25"/>
      <c r="O168" s="25"/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" xr:uid="{9A4B85A1-CC05-4155-BA78-CFEDFF6A561D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/>
  <dimension ref="A1:T171"/>
  <sheetViews>
    <sheetView workbookViewId="0">
      <selection activeCell="K168" sqref="K168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>
        <f>SUBTOTAL(9,K15:K78)</f>
        <v>50596.754999999997</v>
      </c>
      <c r="L168" s="25" t="e">
        <f>SUBTOTAL(9,L15:L78)</f>
        <v>#REF!</v>
      </c>
      <c r="M168" s="25">
        <f>SUBTOTAL(9,M15:M78)</f>
        <v>3288.8</v>
      </c>
      <c r="N168" s="25">
        <f>SUBTOTAL(9,N15:N78)</f>
        <v>3870.65</v>
      </c>
      <c r="O168" s="25" t="e">
        <f>SUBTOTAL(9,O15:O78)</f>
        <v>#REF!</v>
      </c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00000000-0001-0000-1000-000000000000}">
    <filterColumn colId="1">
      <filters>
        <filter val="Streets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filterMode="1"/>
  <dimension ref="A1:T171"/>
  <sheetViews>
    <sheetView workbookViewId="0">
      <selection activeCell="A169" sqref="A169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/>
      <c r="L168" s="25"/>
      <c r="M168" s="25"/>
      <c r="N168" s="25"/>
      <c r="O168" s="25"/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00000000-0001-0000-1100-000000000000}">
    <filterColumn colId="1">
      <filters>
        <filter val="Recreation"/>
      </filters>
    </filterColumn>
  </autoFilter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filterMode="1"/>
  <dimension ref="A1:T171"/>
  <sheetViews>
    <sheetView workbookViewId="0">
      <selection activeCell="K168" sqref="K168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>
        <f>SUBTOTAL(9,K75:K80)</f>
        <v>102941.44899999999</v>
      </c>
      <c r="L168" s="25" t="e">
        <f>SUBTOTAL(9,L75:L80)</f>
        <v>#REF!</v>
      </c>
      <c r="M168" s="25">
        <f>SUBTOTAL(9,M75:M80)</f>
        <v>4017.29</v>
      </c>
      <c r="N168" s="25">
        <f>SUBTOTAL(9,N75:N80)</f>
        <v>7875.0199999999995</v>
      </c>
      <c r="O168" s="25" t="e">
        <f>SUBTOTAL(9,O75:O80)</f>
        <v>#REF!</v>
      </c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00000000-0001-0000-1200-000000000000}">
    <filterColumn colId="1">
      <filters>
        <filter val="Victim's Advocate"/>
      </filters>
    </filterColumn>
  </autoFilter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filterMode="1"/>
  <dimension ref="A1:T185"/>
  <sheetViews>
    <sheetView topLeftCell="E1" workbookViewId="0">
      <selection activeCell="M20" sqref="M20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v>109628</v>
      </c>
      <c r="L59" s="25" t="e">
        <f t="shared" si="11"/>
        <v>#REF!</v>
      </c>
      <c r="M59" s="25" t="e">
        <f>K59*Pol_Retire</f>
        <v>#REF!</v>
      </c>
      <c r="N59" s="25">
        <f t="shared" si="6"/>
        <v>8386.5400000000009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 t="e">
        <f>K82*fir_retire</f>
        <v>#REF!</v>
      </c>
      <c r="N82" s="25">
        <f t="shared" si="16"/>
        <v>531.08000000000004</v>
      </c>
      <c r="O82" s="25" t="e">
        <f t="shared" si="17"/>
        <v>#REF!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5747621.2859999947</v>
      </c>
      <c r="L167" s="25" t="e">
        <f>SUM(L2:L166)</f>
        <v>#REF!</v>
      </c>
      <c r="M167" s="25" t="e">
        <f>SUM(M2:M166)</f>
        <v>#REF!</v>
      </c>
      <c r="N167" s="25">
        <f>SUM(N2:N166)</f>
        <v>439693.02999999974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>
        <f>SUBTOTAL(9,K45:K64)</f>
        <v>0</v>
      </c>
      <c r="L168" s="25">
        <f>SUBTOTAL(9,L45:L64)</f>
        <v>0</v>
      </c>
      <c r="M168" s="25">
        <f>SUBTOTAL(9,M45:M64)</f>
        <v>0</v>
      </c>
      <c r="N168" s="25">
        <f>SUBTOTAL(9,N45:N64)</f>
        <v>0</v>
      </c>
      <c r="O168" s="25">
        <f>SUBTOTAL(9,O45:O64)</f>
        <v>0</v>
      </c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  <row r="185" spans="13:13" x14ac:dyDescent="0.25">
      <c r="M185" s="12">
        <v>75595</v>
      </c>
    </row>
  </sheetData>
  <autoFilter ref="A1:O167" xr:uid="{00000000-0001-0000-1300-000000000000}">
    <filterColumn colId="1">
      <filters>
        <filter val="Fire"/>
      </filters>
    </filterColumn>
  </autoFilter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BF4FB-DCD5-4A1A-A765-9647846E1A61}">
  <sheetPr filterMode="1"/>
  <dimension ref="A1:T171"/>
  <sheetViews>
    <sheetView workbookViewId="0">
      <selection activeCell="O169" sqref="O169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>
        <f>SUBTOTAL(9,K35:K84)</f>
        <v>262661.196</v>
      </c>
      <c r="L168" s="25" t="e">
        <f>SUBTOTAL(9,L35:L84)</f>
        <v>#REF!</v>
      </c>
      <c r="M168" s="25">
        <f>SUBTOTAL(9,M35:M84)</f>
        <v>17072.989999999998</v>
      </c>
      <c r="N168" s="25">
        <f>SUBTOTAL(9,N35:N84)</f>
        <v>20093.579999999998</v>
      </c>
      <c r="O168" s="25" t="e">
        <f>SUBTOTAL(9,O35:O84)</f>
        <v>#REF!</v>
      </c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6C8BF4FB-DCD5-4A1A-A765-9647846E1A61}">
    <filterColumn colId="1">
      <filters>
        <filter val="Maintenance"/>
      </filters>
    </filterColumn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filterMode="1"/>
  <dimension ref="A1:T171"/>
  <sheetViews>
    <sheetView workbookViewId="0">
      <selection activeCell="D182" sqref="D182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>
        <f>SUBTOTAL(9,K32:K83)</f>
        <v>112206.61899999999</v>
      </c>
      <c r="L168" s="25" t="e">
        <f>SUBTOTAL(9,L32:L83)</f>
        <v>#REF!</v>
      </c>
      <c r="M168" s="25">
        <f>SUBTOTAL(9,M32:M83)</f>
        <v>6196.71</v>
      </c>
      <c r="N168" s="25">
        <f>SUBTOTAL(9,N32:N83)</f>
        <v>8583.81</v>
      </c>
      <c r="O168" s="25" t="e">
        <f>SUBTOTAL(9,O32:O83)</f>
        <v>#REF!</v>
      </c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00000000-0001-0000-1500-000000000000}">
    <filterColumn colId="1">
      <filters>
        <filter val="Library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theme="9"/>
  </sheetPr>
  <dimension ref="A1:N152"/>
  <sheetViews>
    <sheetView workbookViewId="0">
      <selection activeCell="B61" sqref="B61"/>
    </sheetView>
  </sheetViews>
  <sheetFormatPr defaultRowHeight="15" x14ac:dyDescent="0.25"/>
  <cols>
    <col min="1" max="1" width="13.42578125" bestFit="1" customWidth="1"/>
    <col min="2" max="3" width="23.7109375" customWidth="1"/>
    <col min="4" max="4" width="32.42578125" customWidth="1"/>
    <col min="5" max="5" width="10.7109375" customWidth="1"/>
    <col min="6" max="6" width="17.5703125" style="7" customWidth="1"/>
    <col min="7" max="7" width="13.5703125" customWidth="1"/>
    <col min="8" max="8" width="10.5703125" style="14" customWidth="1"/>
    <col min="9" max="9" width="8.7109375" style="8"/>
    <col min="10" max="11" width="13.28515625" style="12" customWidth="1"/>
    <col min="12" max="12" width="12.28515625" style="12" customWidth="1"/>
    <col min="13" max="13" width="8.7109375" style="12"/>
    <col min="14" max="14" width="9.7109375" style="12" bestFit="1" customWidth="1"/>
  </cols>
  <sheetData>
    <row r="1" spans="1:14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2" t="s">
        <v>214</v>
      </c>
      <c r="F1" s="3" t="s">
        <v>3</v>
      </c>
      <c r="G1" s="4" t="s">
        <v>118</v>
      </c>
      <c r="H1" s="13" t="s">
        <v>128</v>
      </c>
      <c r="I1" s="6" t="s">
        <v>4</v>
      </c>
      <c r="J1" s="15" t="s">
        <v>5</v>
      </c>
      <c r="K1" s="15" t="s">
        <v>130</v>
      </c>
      <c r="L1" s="15" t="s">
        <v>6</v>
      </c>
      <c r="M1" s="15" t="s">
        <v>7</v>
      </c>
      <c r="N1" s="15" t="s">
        <v>8</v>
      </c>
    </row>
    <row r="2" spans="1:14" x14ac:dyDescent="0.25">
      <c r="A2" t="s">
        <v>78</v>
      </c>
      <c r="B2" t="s">
        <v>79</v>
      </c>
      <c r="C2" t="s">
        <v>183</v>
      </c>
      <c r="D2" t="s">
        <v>185</v>
      </c>
      <c r="E2">
        <v>8810</v>
      </c>
      <c r="F2" s="7">
        <v>1</v>
      </c>
      <c r="G2" t="s">
        <v>121</v>
      </c>
      <c r="H2" s="14">
        <f>14*52</f>
        <v>728</v>
      </c>
      <c r="I2" s="8">
        <v>11</v>
      </c>
      <c r="J2" s="12">
        <f t="shared" ref="J2:J33" si="0">ROUND((+H2*F2)*I2,3)</f>
        <v>8008</v>
      </c>
      <c r="L2" s="12">
        <f t="shared" ref="L2:L12" si="1">ROUND(+J2*0.065,2)</f>
        <v>520.52</v>
      </c>
      <c r="M2" s="12">
        <f t="shared" ref="M2:M33" si="2">ROUND(J2*0.0765,2)</f>
        <v>612.61</v>
      </c>
      <c r="N2" s="12">
        <f t="shared" ref="N2:N33" si="3">SUM(J2:M2)</f>
        <v>9141.130000000001</v>
      </c>
    </row>
    <row r="3" spans="1:14" hidden="1" x14ac:dyDescent="0.25">
      <c r="A3" t="s">
        <v>62</v>
      </c>
      <c r="B3" t="s">
        <v>62</v>
      </c>
      <c r="C3" t="s">
        <v>144</v>
      </c>
      <c r="D3" t="s">
        <v>16</v>
      </c>
      <c r="F3" s="7">
        <v>0</v>
      </c>
      <c r="G3" t="s">
        <v>122</v>
      </c>
      <c r="H3" s="14">
        <v>2080</v>
      </c>
      <c r="I3" s="9">
        <v>27.16</v>
      </c>
      <c r="J3" s="12">
        <f t="shared" si="0"/>
        <v>0</v>
      </c>
      <c r="K3" s="12" t="e">
        <f>healthcare*F3</f>
        <v>#REF!</v>
      </c>
      <c r="L3" s="12">
        <f t="shared" si="1"/>
        <v>0</v>
      </c>
      <c r="M3" s="12">
        <f t="shared" si="2"/>
        <v>0</v>
      </c>
      <c r="N3" s="12" t="e">
        <f t="shared" si="3"/>
        <v>#REF!</v>
      </c>
    </row>
    <row r="4" spans="1:14" hidden="1" x14ac:dyDescent="0.25">
      <c r="A4" t="s">
        <v>58</v>
      </c>
      <c r="B4" t="s">
        <v>58</v>
      </c>
      <c r="C4" t="s">
        <v>144</v>
      </c>
      <c r="D4" t="s">
        <v>16</v>
      </c>
      <c r="F4" s="7">
        <v>0</v>
      </c>
      <c r="G4" t="s">
        <v>122</v>
      </c>
      <c r="H4" s="14">
        <v>2080</v>
      </c>
      <c r="I4" s="9">
        <v>27.16</v>
      </c>
      <c r="J4" s="12">
        <f t="shared" si="0"/>
        <v>0</v>
      </c>
      <c r="K4" s="12" t="e">
        <f>healthcare*F4</f>
        <v>#REF!</v>
      </c>
      <c r="L4" s="12">
        <f t="shared" si="1"/>
        <v>0</v>
      </c>
      <c r="M4" s="12">
        <f t="shared" si="2"/>
        <v>0</v>
      </c>
      <c r="N4" s="12" t="e">
        <f t="shared" si="3"/>
        <v>#REF!</v>
      </c>
    </row>
    <row r="5" spans="1:14" hidden="1" x14ac:dyDescent="0.25">
      <c r="A5" t="s">
        <v>19</v>
      </c>
      <c r="B5" t="s">
        <v>19</v>
      </c>
      <c r="C5" t="s">
        <v>144</v>
      </c>
      <c r="D5" t="s">
        <v>16</v>
      </c>
      <c r="F5" s="7">
        <v>0</v>
      </c>
      <c r="G5" t="s">
        <v>122</v>
      </c>
      <c r="H5" s="14">
        <v>2080</v>
      </c>
      <c r="I5" s="9">
        <v>27.16</v>
      </c>
      <c r="J5" s="12">
        <f t="shared" si="0"/>
        <v>0</v>
      </c>
      <c r="K5" s="12" t="e">
        <f>healthcare*F5</f>
        <v>#REF!</v>
      </c>
      <c r="L5" s="12">
        <f t="shared" si="1"/>
        <v>0</v>
      </c>
      <c r="M5" s="12">
        <f t="shared" si="2"/>
        <v>0</v>
      </c>
      <c r="N5" s="12" t="e">
        <f t="shared" si="3"/>
        <v>#REF!</v>
      </c>
    </row>
    <row r="6" spans="1:14" x14ac:dyDescent="0.25">
      <c r="A6" t="s">
        <v>78</v>
      </c>
      <c r="B6" t="s">
        <v>79</v>
      </c>
      <c r="C6" t="s">
        <v>183</v>
      </c>
      <c r="D6" t="s">
        <v>186</v>
      </c>
      <c r="E6">
        <v>8810</v>
      </c>
      <c r="F6" s="7">
        <v>1</v>
      </c>
      <c r="G6" t="s">
        <v>121</v>
      </c>
      <c r="H6" s="14">
        <f>14*52</f>
        <v>728</v>
      </c>
      <c r="I6" s="8">
        <v>11</v>
      </c>
      <c r="J6" s="12">
        <f t="shared" si="0"/>
        <v>8008</v>
      </c>
      <c r="L6" s="12">
        <f t="shared" si="1"/>
        <v>520.52</v>
      </c>
      <c r="M6" s="12">
        <f t="shared" si="2"/>
        <v>612.61</v>
      </c>
      <c r="N6" s="12">
        <f t="shared" si="3"/>
        <v>9141.130000000001</v>
      </c>
    </row>
    <row r="7" spans="1:14" x14ac:dyDescent="0.25">
      <c r="A7" t="s">
        <v>78</v>
      </c>
      <c r="B7" t="s">
        <v>79</v>
      </c>
      <c r="C7" t="s">
        <v>183</v>
      </c>
      <c r="D7" t="s">
        <v>187</v>
      </c>
      <c r="E7">
        <v>8810</v>
      </c>
      <c r="F7" s="7">
        <v>1</v>
      </c>
      <c r="G7" t="s">
        <v>121</v>
      </c>
      <c r="H7" s="14">
        <f>27*52</f>
        <v>1404</v>
      </c>
      <c r="I7" s="8">
        <v>11</v>
      </c>
      <c r="J7" s="12">
        <f t="shared" si="0"/>
        <v>15444</v>
      </c>
      <c r="L7" s="12">
        <f t="shared" si="1"/>
        <v>1003.86</v>
      </c>
      <c r="M7" s="12">
        <f t="shared" si="2"/>
        <v>1181.47</v>
      </c>
      <c r="N7" s="12">
        <f t="shared" si="3"/>
        <v>17629.330000000002</v>
      </c>
    </row>
    <row r="8" spans="1:14" x14ac:dyDescent="0.25">
      <c r="A8" t="s">
        <v>78</v>
      </c>
      <c r="B8" t="s">
        <v>79</v>
      </c>
      <c r="C8" t="s">
        <v>183</v>
      </c>
      <c r="D8" t="s">
        <v>184</v>
      </c>
      <c r="E8">
        <v>8810</v>
      </c>
      <c r="F8" s="7">
        <v>1</v>
      </c>
      <c r="G8" t="s">
        <v>121</v>
      </c>
      <c r="H8" s="14">
        <f>27*52</f>
        <v>1404</v>
      </c>
      <c r="I8" s="8">
        <v>11.57</v>
      </c>
      <c r="J8" s="12">
        <f t="shared" si="0"/>
        <v>16244.28</v>
      </c>
      <c r="L8" s="12">
        <f t="shared" si="1"/>
        <v>1055.8800000000001</v>
      </c>
      <c r="M8" s="12">
        <f t="shared" si="2"/>
        <v>1242.69</v>
      </c>
      <c r="N8" s="12">
        <f t="shared" si="3"/>
        <v>18542.849999999999</v>
      </c>
    </row>
    <row r="9" spans="1:14" x14ac:dyDescent="0.25">
      <c r="A9" t="s">
        <v>78</v>
      </c>
      <c r="B9" t="s">
        <v>79</v>
      </c>
      <c r="C9" t="s">
        <v>183</v>
      </c>
      <c r="D9" t="s">
        <v>188</v>
      </c>
      <c r="E9">
        <v>8810</v>
      </c>
      <c r="F9" s="7">
        <v>1</v>
      </c>
      <c r="G9" t="s">
        <v>121</v>
      </c>
      <c r="H9" s="14">
        <f>27*52</f>
        <v>1404</v>
      </c>
      <c r="I9" s="8">
        <v>11.57</v>
      </c>
      <c r="J9" s="12">
        <f t="shared" si="0"/>
        <v>16244.28</v>
      </c>
      <c r="L9" s="12">
        <f t="shared" si="1"/>
        <v>1055.8800000000001</v>
      </c>
      <c r="M9" s="12">
        <f t="shared" si="2"/>
        <v>1242.69</v>
      </c>
      <c r="N9" s="12">
        <f t="shared" si="3"/>
        <v>18542.849999999999</v>
      </c>
    </row>
    <row r="10" spans="1:14" x14ac:dyDescent="0.25">
      <c r="A10" t="s">
        <v>78</v>
      </c>
      <c r="B10" t="s">
        <v>79</v>
      </c>
      <c r="C10" t="s">
        <v>183</v>
      </c>
      <c r="D10" t="s">
        <v>109</v>
      </c>
      <c r="E10">
        <v>8810</v>
      </c>
      <c r="F10" s="7">
        <v>1</v>
      </c>
      <c r="G10" t="s">
        <v>121</v>
      </c>
      <c r="H10" s="14">
        <f>27*52</f>
        <v>1404</v>
      </c>
      <c r="I10" s="8">
        <v>14.63</v>
      </c>
      <c r="J10" s="12">
        <f t="shared" si="0"/>
        <v>20540.52</v>
      </c>
      <c r="L10" s="12">
        <f t="shared" si="1"/>
        <v>1335.13</v>
      </c>
      <c r="M10" s="12">
        <f t="shared" si="2"/>
        <v>1571.35</v>
      </c>
      <c r="N10" s="12">
        <f t="shared" si="3"/>
        <v>23447</v>
      </c>
    </row>
    <row r="11" spans="1:14" hidden="1" x14ac:dyDescent="0.25">
      <c r="A11" t="s">
        <v>14</v>
      </c>
      <c r="B11" t="s">
        <v>61</v>
      </c>
      <c r="C11" t="s">
        <v>133</v>
      </c>
      <c r="D11" t="s">
        <v>12</v>
      </c>
      <c r="F11" s="7">
        <v>0</v>
      </c>
      <c r="G11" t="s">
        <v>122</v>
      </c>
      <c r="H11" s="14">
        <v>2080</v>
      </c>
      <c r="I11" s="8">
        <v>18.23</v>
      </c>
      <c r="J11" s="12">
        <f t="shared" si="0"/>
        <v>0</v>
      </c>
      <c r="K11" s="12" t="e">
        <f>healthcare*F11</f>
        <v>#REF!</v>
      </c>
      <c r="L11" s="12">
        <f t="shared" si="1"/>
        <v>0</v>
      </c>
      <c r="M11" s="12">
        <f t="shared" si="2"/>
        <v>0</v>
      </c>
      <c r="N11" s="12" t="e">
        <f t="shared" si="3"/>
        <v>#REF!</v>
      </c>
    </row>
    <row r="12" spans="1:14" x14ac:dyDescent="0.25">
      <c r="A12" t="s">
        <v>78</v>
      </c>
      <c r="B12" t="s">
        <v>79</v>
      </c>
      <c r="C12" t="s">
        <v>182</v>
      </c>
      <c r="D12" t="s">
        <v>80</v>
      </c>
      <c r="E12">
        <v>8810</v>
      </c>
      <c r="F12" s="7">
        <v>1</v>
      </c>
      <c r="G12" t="s">
        <v>122</v>
      </c>
      <c r="H12" s="14">
        <v>2080</v>
      </c>
      <c r="I12" s="8">
        <v>16.98</v>
      </c>
      <c r="J12" s="12">
        <f t="shared" si="0"/>
        <v>35318.400000000001</v>
      </c>
      <c r="K12" s="12" t="e">
        <f>healthcare*F12</f>
        <v>#REF!</v>
      </c>
      <c r="L12" s="12">
        <f t="shared" si="1"/>
        <v>2295.6999999999998</v>
      </c>
      <c r="M12" s="12">
        <f t="shared" si="2"/>
        <v>2701.86</v>
      </c>
      <c r="N12" s="12" t="e">
        <f t="shared" si="3"/>
        <v>#REF!</v>
      </c>
    </row>
    <row r="13" spans="1:14" x14ac:dyDescent="0.25">
      <c r="A13" t="s">
        <v>9</v>
      </c>
      <c r="B13" t="s">
        <v>10</v>
      </c>
      <c r="C13" t="s">
        <v>132</v>
      </c>
      <c r="D13" t="s">
        <v>120</v>
      </c>
      <c r="E13">
        <v>8810</v>
      </c>
      <c r="F13" s="7">
        <v>1</v>
      </c>
      <c r="G13" t="s">
        <v>121</v>
      </c>
      <c r="H13" s="14">
        <f>37.5*26</f>
        <v>975</v>
      </c>
      <c r="I13" s="8">
        <v>15.91</v>
      </c>
      <c r="J13" s="12">
        <f t="shared" si="0"/>
        <v>15512.25</v>
      </c>
      <c r="K13" s="12">
        <v>0</v>
      </c>
      <c r="L13" s="12">
        <v>0</v>
      </c>
      <c r="M13" s="12">
        <f t="shared" si="2"/>
        <v>1186.69</v>
      </c>
      <c r="N13" s="12">
        <f t="shared" si="3"/>
        <v>16698.939999999999</v>
      </c>
    </row>
    <row r="14" spans="1:14" hidden="1" x14ac:dyDescent="0.25">
      <c r="A14" t="s">
        <v>58</v>
      </c>
      <c r="B14" t="s">
        <v>58</v>
      </c>
      <c r="C14" t="s">
        <v>192</v>
      </c>
      <c r="D14" t="s">
        <v>55</v>
      </c>
      <c r="F14" s="7">
        <v>0</v>
      </c>
      <c r="G14" t="s">
        <v>122</v>
      </c>
      <c r="H14" s="14">
        <v>2080</v>
      </c>
      <c r="I14" s="8">
        <v>19.760000000000002</v>
      </c>
      <c r="J14" s="12">
        <f t="shared" si="0"/>
        <v>0</v>
      </c>
      <c r="K14" s="12" t="e">
        <f t="shared" ref="K14:K35" si="4">healthcare*F14</f>
        <v>#REF!</v>
      </c>
      <c r="L14" s="12">
        <f t="shared" ref="L14:L43" si="5">ROUND(+J14*0.065,2)</f>
        <v>0</v>
      </c>
      <c r="M14" s="12">
        <f t="shared" si="2"/>
        <v>0</v>
      </c>
      <c r="N14" s="12" t="e">
        <f t="shared" si="3"/>
        <v>#REF!</v>
      </c>
    </row>
    <row r="15" spans="1:14" hidden="1" x14ac:dyDescent="0.25">
      <c r="A15" t="s">
        <v>14</v>
      </c>
      <c r="B15" t="s">
        <v>54</v>
      </c>
      <c r="C15" t="s">
        <v>192</v>
      </c>
      <c r="D15" t="s">
        <v>55</v>
      </c>
      <c r="F15" s="7">
        <v>0</v>
      </c>
      <c r="G15" t="s">
        <v>122</v>
      </c>
      <c r="H15" s="14">
        <v>2080</v>
      </c>
      <c r="I15" s="8">
        <v>19.760000000000002</v>
      </c>
      <c r="J15" s="12">
        <f t="shared" si="0"/>
        <v>0</v>
      </c>
      <c r="K15" s="12" t="e">
        <f t="shared" si="4"/>
        <v>#REF!</v>
      </c>
      <c r="L15" s="12">
        <f t="shared" si="5"/>
        <v>0</v>
      </c>
      <c r="M15" s="12">
        <f t="shared" si="2"/>
        <v>0</v>
      </c>
      <c r="N15" s="12" t="e">
        <f t="shared" si="3"/>
        <v>#REF!</v>
      </c>
    </row>
    <row r="16" spans="1:14" hidden="1" x14ac:dyDescent="0.25">
      <c r="A16" t="s">
        <v>19</v>
      </c>
      <c r="B16" t="s">
        <v>56</v>
      </c>
      <c r="C16" t="s">
        <v>192</v>
      </c>
      <c r="D16" t="s">
        <v>55</v>
      </c>
      <c r="F16" s="7">
        <v>0</v>
      </c>
      <c r="G16" t="s">
        <v>122</v>
      </c>
      <c r="H16" s="14">
        <v>2080</v>
      </c>
      <c r="I16" s="8">
        <v>19.760000000000002</v>
      </c>
      <c r="J16" s="12">
        <f t="shared" si="0"/>
        <v>0</v>
      </c>
      <c r="K16" s="12" t="e">
        <f t="shared" si="4"/>
        <v>#REF!</v>
      </c>
      <c r="L16" s="12">
        <f t="shared" si="5"/>
        <v>0</v>
      </c>
      <c r="M16" s="12">
        <f t="shared" si="2"/>
        <v>0</v>
      </c>
      <c r="N16" s="12" t="e">
        <f t="shared" si="3"/>
        <v>#REF!</v>
      </c>
    </row>
    <row r="17" spans="1:14" x14ac:dyDescent="0.25">
      <c r="A17" t="s">
        <v>9</v>
      </c>
      <c r="B17" t="s">
        <v>10</v>
      </c>
      <c r="C17" t="s">
        <v>133</v>
      </c>
      <c r="D17" t="s">
        <v>12</v>
      </c>
      <c r="E17">
        <v>8810</v>
      </c>
      <c r="F17" s="7">
        <v>1</v>
      </c>
      <c r="G17" t="s">
        <v>122</v>
      </c>
      <c r="H17" s="14">
        <v>2080</v>
      </c>
      <c r="I17" s="8">
        <v>18.23</v>
      </c>
      <c r="J17" s="12">
        <f t="shared" si="0"/>
        <v>37918.400000000001</v>
      </c>
      <c r="K17" s="12" t="e">
        <f t="shared" si="4"/>
        <v>#REF!</v>
      </c>
      <c r="L17" s="12">
        <f t="shared" si="5"/>
        <v>2464.6999999999998</v>
      </c>
      <c r="M17" s="12">
        <f t="shared" si="2"/>
        <v>2900.76</v>
      </c>
      <c r="N17" s="12" t="e">
        <f t="shared" si="3"/>
        <v>#REF!</v>
      </c>
    </row>
    <row r="18" spans="1:14" x14ac:dyDescent="0.25">
      <c r="A18" t="s">
        <v>9</v>
      </c>
      <c r="B18" t="s">
        <v>10</v>
      </c>
      <c r="C18" t="s">
        <v>132</v>
      </c>
      <c r="D18" t="s">
        <v>11</v>
      </c>
      <c r="E18">
        <v>8810</v>
      </c>
      <c r="F18" s="7">
        <v>1</v>
      </c>
      <c r="G18" t="s">
        <v>122</v>
      </c>
      <c r="H18" s="14">
        <v>2080</v>
      </c>
      <c r="I18" s="8">
        <v>24.31</v>
      </c>
      <c r="J18" s="12">
        <f t="shared" si="0"/>
        <v>50564.800000000003</v>
      </c>
      <c r="K18" s="12" t="e">
        <f t="shared" si="4"/>
        <v>#REF!</v>
      </c>
      <c r="L18" s="12">
        <f t="shared" si="5"/>
        <v>3286.71</v>
      </c>
      <c r="M18" s="12">
        <f t="shared" si="2"/>
        <v>3868.21</v>
      </c>
      <c r="N18" s="12" t="e">
        <f t="shared" si="3"/>
        <v>#REF!</v>
      </c>
    </row>
    <row r="19" spans="1:14" hidden="1" x14ac:dyDescent="0.25">
      <c r="A19" t="s">
        <v>62</v>
      </c>
      <c r="B19" t="s">
        <v>62</v>
      </c>
      <c r="C19" t="s">
        <v>147</v>
      </c>
      <c r="D19" t="s">
        <v>36</v>
      </c>
      <c r="F19" s="7">
        <v>0</v>
      </c>
      <c r="G19" t="s">
        <v>122</v>
      </c>
      <c r="H19" s="14">
        <v>2080</v>
      </c>
      <c r="I19" s="8">
        <v>27.29</v>
      </c>
      <c r="J19" s="12">
        <f t="shared" si="0"/>
        <v>0</v>
      </c>
      <c r="K19" s="12" t="e">
        <f t="shared" si="4"/>
        <v>#REF!</v>
      </c>
      <c r="L19" s="12">
        <f t="shared" si="5"/>
        <v>0</v>
      </c>
      <c r="M19" s="12">
        <f t="shared" si="2"/>
        <v>0</v>
      </c>
      <c r="N19" s="12" t="e">
        <f t="shared" si="3"/>
        <v>#REF!</v>
      </c>
    </row>
    <row r="20" spans="1:14" hidden="1" x14ac:dyDescent="0.25">
      <c r="A20" t="s">
        <v>58</v>
      </c>
      <c r="B20" t="s">
        <v>58</v>
      </c>
      <c r="C20" t="s">
        <v>147</v>
      </c>
      <c r="D20" t="s">
        <v>36</v>
      </c>
      <c r="F20" s="7">
        <v>0</v>
      </c>
      <c r="G20" t="s">
        <v>122</v>
      </c>
      <c r="H20" s="14">
        <v>2080</v>
      </c>
      <c r="I20" s="8">
        <v>27.29</v>
      </c>
      <c r="J20" s="12">
        <f t="shared" si="0"/>
        <v>0</v>
      </c>
      <c r="K20" s="12" t="e">
        <f t="shared" si="4"/>
        <v>#REF!</v>
      </c>
      <c r="L20" s="12">
        <f t="shared" si="5"/>
        <v>0</v>
      </c>
      <c r="M20" s="12">
        <f t="shared" si="2"/>
        <v>0</v>
      </c>
      <c r="N20" s="12" t="e">
        <f t="shared" si="3"/>
        <v>#REF!</v>
      </c>
    </row>
    <row r="21" spans="1:14" hidden="1" x14ac:dyDescent="0.25">
      <c r="A21" t="s">
        <v>19</v>
      </c>
      <c r="B21" t="s">
        <v>19</v>
      </c>
      <c r="C21" t="s">
        <v>147</v>
      </c>
      <c r="D21" t="s">
        <v>36</v>
      </c>
      <c r="F21" s="7">
        <v>0</v>
      </c>
      <c r="G21" t="s">
        <v>122</v>
      </c>
      <c r="H21" s="14">
        <v>2080</v>
      </c>
      <c r="I21" s="8">
        <v>27.29</v>
      </c>
      <c r="J21" s="12">
        <f t="shared" si="0"/>
        <v>0</v>
      </c>
      <c r="K21" s="12" t="e">
        <f t="shared" si="4"/>
        <v>#REF!</v>
      </c>
      <c r="L21" s="12">
        <f t="shared" si="5"/>
        <v>0</v>
      </c>
      <c r="M21" s="12">
        <f t="shared" si="2"/>
        <v>0</v>
      </c>
      <c r="N21" s="12" t="e">
        <f t="shared" si="3"/>
        <v>#REF!</v>
      </c>
    </row>
    <row r="22" spans="1:14" x14ac:dyDescent="0.25">
      <c r="A22" t="s">
        <v>9</v>
      </c>
      <c r="B22" t="s">
        <v>10</v>
      </c>
      <c r="C22" t="s">
        <v>135</v>
      </c>
      <c r="D22" t="s">
        <v>119</v>
      </c>
      <c r="E22">
        <v>9410</v>
      </c>
      <c r="F22" s="7">
        <v>1</v>
      </c>
      <c r="G22" t="s">
        <v>122</v>
      </c>
      <c r="H22" s="14">
        <v>2080</v>
      </c>
      <c r="I22" s="8">
        <v>25.96</v>
      </c>
      <c r="J22" s="12">
        <f t="shared" si="0"/>
        <v>53996.800000000003</v>
      </c>
      <c r="K22" s="12" t="e">
        <f t="shared" si="4"/>
        <v>#REF!</v>
      </c>
      <c r="L22" s="12">
        <f t="shared" si="5"/>
        <v>3509.79</v>
      </c>
      <c r="M22" s="12">
        <f t="shared" si="2"/>
        <v>4130.76</v>
      </c>
      <c r="N22" s="12" t="e">
        <f t="shared" si="3"/>
        <v>#REF!</v>
      </c>
    </row>
    <row r="23" spans="1:14" hidden="1" x14ac:dyDescent="0.25">
      <c r="A23" t="s">
        <v>14</v>
      </c>
      <c r="B23" t="s">
        <v>67</v>
      </c>
      <c r="C23" t="s">
        <v>179</v>
      </c>
      <c r="D23" t="s">
        <v>18</v>
      </c>
      <c r="F23" s="7">
        <v>0</v>
      </c>
      <c r="G23" t="s">
        <v>122</v>
      </c>
      <c r="H23" s="14">
        <v>2080</v>
      </c>
      <c r="I23" s="8">
        <v>27.95</v>
      </c>
      <c r="J23" s="12">
        <f t="shared" si="0"/>
        <v>0</v>
      </c>
      <c r="K23" s="12" t="e">
        <f t="shared" si="4"/>
        <v>#REF!</v>
      </c>
      <c r="L23" s="12">
        <f t="shared" si="5"/>
        <v>0</v>
      </c>
      <c r="M23" s="12">
        <f t="shared" si="2"/>
        <v>0</v>
      </c>
      <c r="N23" s="12" t="e">
        <f t="shared" si="3"/>
        <v>#REF!</v>
      </c>
    </row>
    <row r="24" spans="1:14" x14ac:dyDescent="0.25">
      <c r="A24" t="s">
        <v>9</v>
      </c>
      <c r="B24" t="s">
        <v>10</v>
      </c>
      <c r="C24" t="s">
        <v>134</v>
      </c>
      <c r="D24" t="s">
        <v>13</v>
      </c>
      <c r="E24">
        <v>9100</v>
      </c>
      <c r="F24" s="7">
        <v>1</v>
      </c>
      <c r="G24" t="s">
        <v>122</v>
      </c>
      <c r="H24" s="14">
        <v>2080</v>
      </c>
      <c r="I24" s="8">
        <v>42.59</v>
      </c>
      <c r="J24" s="12">
        <f t="shared" si="0"/>
        <v>88587.199999999997</v>
      </c>
      <c r="K24" s="12" t="e">
        <f t="shared" si="4"/>
        <v>#REF!</v>
      </c>
      <c r="L24" s="12">
        <f t="shared" si="5"/>
        <v>5758.17</v>
      </c>
      <c r="M24" s="12">
        <f t="shared" si="2"/>
        <v>6776.92</v>
      </c>
      <c r="N24" s="12" t="e">
        <f t="shared" si="3"/>
        <v>#REF!</v>
      </c>
    </row>
    <row r="25" spans="1:14" hidden="1" x14ac:dyDescent="0.25">
      <c r="A25" t="s">
        <v>19</v>
      </c>
      <c r="B25" t="s">
        <v>19</v>
      </c>
      <c r="C25" t="s">
        <v>141</v>
      </c>
      <c r="D25" t="s">
        <v>30</v>
      </c>
      <c r="F25" s="7">
        <v>0</v>
      </c>
      <c r="G25" t="s">
        <v>122</v>
      </c>
      <c r="H25" s="14">
        <v>2080</v>
      </c>
      <c r="I25" s="8">
        <v>22.24</v>
      </c>
      <c r="J25" s="12">
        <f t="shared" si="0"/>
        <v>0</v>
      </c>
      <c r="K25" s="12" t="e">
        <f t="shared" si="4"/>
        <v>#REF!</v>
      </c>
      <c r="L25" s="12">
        <f t="shared" si="5"/>
        <v>0</v>
      </c>
      <c r="M25" s="12">
        <f t="shared" si="2"/>
        <v>0</v>
      </c>
      <c r="N25" s="12" t="e">
        <f t="shared" si="3"/>
        <v>#REF!</v>
      </c>
    </row>
    <row r="26" spans="1:14" x14ac:dyDescent="0.25">
      <c r="A26" t="s">
        <v>14</v>
      </c>
      <c r="B26" t="s">
        <v>17</v>
      </c>
      <c r="C26" t="s">
        <v>179</v>
      </c>
      <c r="D26" t="s">
        <v>18</v>
      </c>
      <c r="E26">
        <v>9015</v>
      </c>
      <c r="F26" s="7">
        <v>1</v>
      </c>
      <c r="G26" t="s">
        <v>122</v>
      </c>
      <c r="H26" s="14">
        <v>2080</v>
      </c>
      <c r="I26" s="8">
        <v>27.95</v>
      </c>
      <c r="J26" s="12">
        <f t="shared" si="0"/>
        <v>58136</v>
      </c>
      <c r="K26" s="12" t="e">
        <f t="shared" si="4"/>
        <v>#REF!</v>
      </c>
      <c r="L26" s="12">
        <f t="shared" si="5"/>
        <v>3778.84</v>
      </c>
      <c r="M26" s="12">
        <f t="shared" si="2"/>
        <v>4447.3999999999996</v>
      </c>
      <c r="N26" s="12" t="e">
        <f t="shared" si="3"/>
        <v>#REF!</v>
      </c>
    </row>
    <row r="27" spans="1:14" x14ac:dyDescent="0.25">
      <c r="A27" t="s">
        <v>14</v>
      </c>
      <c r="B27" t="s">
        <v>29</v>
      </c>
      <c r="C27" t="s">
        <v>141</v>
      </c>
      <c r="D27" t="s">
        <v>30</v>
      </c>
      <c r="E27">
        <v>8810</v>
      </c>
      <c r="F27" s="7">
        <v>1</v>
      </c>
      <c r="G27" t="s">
        <v>122</v>
      </c>
      <c r="H27" s="14">
        <v>2080</v>
      </c>
      <c r="I27" s="8">
        <v>22.24</v>
      </c>
      <c r="J27" s="12">
        <f t="shared" si="0"/>
        <v>46259.199999999997</v>
      </c>
      <c r="K27" s="12" t="e">
        <f t="shared" si="4"/>
        <v>#REF!</v>
      </c>
      <c r="L27" s="12">
        <f t="shared" si="5"/>
        <v>3006.85</v>
      </c>
      <c r="M27" s="12">
        <f t="shared" si="2"/>
        <v>3538.83</v>
      </c>
      <c r="N27" s="12" t="e">
        <f t="shared" si="3"/>
        <v>#REF!</v>
      </c>
    </row>
    <row r="28" spans="1:14" x14ac:dyDescent="0.25">
      <c r="A28" t="s">
        <v>14</v>
      </c>
      <c r="B28" t="s">
        <v>29</v>
      </c>
      <c r="C28" t="s">
        <v>142</v>
      </c>
      <c r="D28" t="s">
        <v>34</v>
      </c>
      <c r="E28">
        <v>8810</v>
      </c>
      <c r="F28" s="7">
        <v>1</v>
      </c>
      <c r="G28" t="s">
        <v>122</v>
      </c>
      <c r="H28" s="14">
        <v>2080</v>
      </c>
      <c r="I28" s="8">
        <v>37.01</v>
      </c>
      <c r="J28" s="12">
        <f t="shared" si="0"/>
        <v>76980.800000000003</v>
      </c>
      <c r="K28" s="12" t="e">
        <f t="shared" si="4"/>
        <v>#REF!</v>
      </c>
      <c r="L28" s="12">
        <f t="shared" si="5"/>
        <v>5003.75</v>
      </c>
      <c r="M28" s="12">
        <f t="shared" si="2"/>
        <v>5889.03</v>
      </c>
      <c r="N28" s="12" t="e">
        <f t="shared" si="3"/>
        <v>#REF!</v>
      </c>
    </row>
    <row r="29" spans="1:14" hidden="1" x14ac:dyDescent="0.25">
      <c r="A29" t="s">
        <v>58</v>
      </c>
      <c r="B29" t="s">
        <v>58</v>
      </c>
      <c r="C29" t="s">
        <v>163</v>
      </c>
      <c r="D29" t="s">
        <v>68</v>
      </c>
      <c r="F29" s="7">
        <v>0</v>
      </c>
      <c r="G29" t="s">
        <v>122</v>
      </c>
      <c r="H29" s="14">
        <v>2080</v>
      </c>
      <c r="I29" s="8">
        <v>15.56</v>
      </c>
      <c r="J29" s="12">
        <f t="shared" si="0"/>
        <v>0</v>
      </c>
      <c r="K29" s="12" t="e">
        <f t="shared" si="4"/>
        <v>#REF!</v>
      </c>
      <c r="L29" s="12">
        <f t="shared" si="5"/>
        <v>0</v>
      </c>
      <c r="M29" s="12">
        <f t="shared" si="2"/>
        <v>0</v>
      </c>
      <c r="N29" s="12" t="e">
        <f t="shared" si="3"/>
        <v>#REF!</v>
      </c>
    </row>
    <row r="30" spans="1:14" hidden="1" x14ac:dyDescent="0.25">
      <c r="A30" t="s">
        <v>14</v>
      </c>
      <c r="B30" t="s">
        <v>54</v>
      </c>
      <c r="C30" t="s">
        <v>163</v>
      </c>
      <c r="D30" t="s">
        <v>68</v>
      </c>
      <c r="F30" s="7">
        <v>0</v>
      </c>
      <c r="G30" t="s">
        <v>122</v>
      </c>
      <c r="H30" s="14">
        <v>2080</v>
      </c>
      <c r="I30" s="8">
        <v>15.56</v>
      </c>
      <c r="J30" s="12">
        <f t="shared" si="0"/>
        <v>0</v>
      </c>
      <c r="K30" s="12" t="e">
        <f t="shared" si="4"/>
        <v>#REF!</v>
      </c>
      <c r="L30" s="12">
        <f t="shared" si="5"/>
        <v>0</v>
      </c>
      <c r="M30" s="12">
        <f t="shared" si="2"/>
        <v>0</v>
      </c>
      <c r="N30" s="12" t="e">
        <f t="shared" si="3"/>
        <v>#REF!</v>
      </c>
    </row>
    <row r="31" spans="1:14" x14ac:dyDescent="0.25">
      <c r="A31" t="s">
        <v>169</v>
      </c>
      <c r="B31" t="s">
        <v>169</v>
      </c>
      <c r="C31" t="s">
        <v>168</v>
      </c>
      <c r="D31" t="s">
        <v>167</v>
      </c>
      <c r="E31">
        <v>9102</v>
      </c>
      <c r="F31" s="7">
        <v>1</v>
      </c>
      <c r="G31" t="s">
        <v>122</v>
      </c>
      <c r="H31" s="14">
        <v>2080</v>
      </c>
      <c r="I31" s="8">
        <v>15.5</v>
      </c>
      <c r="J31" s="12">
        <f t="shared" si="0"/>
        <v>32240</v>
      </c>
      <c r="K31" s="12" t="e">
        <f t="shared" si="4"/>
        <v>#REF!</v>
      </c>
      <c r="L31" s="12">
        <f t="shared" si="5"/>
        <v>2095.6</v>
      </c>
      <c r="M31" s="12">
        <f t="shared" si="2"/>
        <v>2466.36</v>
      </c>
      <c r="N31" s="12" t="e">
        <f t="shared" si="3"/>
        <v>#REF!</v>
      </c>
    </row>
    <row r="32" spans="1:14" x14ac:dyDescent="0.25">
      <c r="A32" t="s">
        <v>169</v>
      </c>
      <c r="B32" t="s">
        <v>169</v>
      </c>
      <c r="C32" t="s">
        <v>168</v>
      </c>
      <c r="D32" t="s">
        <v>166</v>
      </c>
      <c r="E32">
        <v>9102</v>
      </c>
      <c r="F32" s="7">
        <v>1</v>
      </c>
      <c r="G32" t="s">
        <v>122</v>
      </c>
      <c r="H32" s="14">
        <v>2080</v>
      </c>
      <c r="I32" s="8">
        <v>16</v>
      </c>
      <c r="J32" s="12">
        <f t="shared" si="0"/>
        <v>33280</v>
      </c>
      <c r="K32" s="12" t="e">
        <f t="shared" si="4"/>
        <v>#REF!</v>
      </c>
      <c r="L32" s="12">
        <f t="shared" si="5"/>
        <v>2163.1999999999998</v>
      </c>
      <c r="M32" s="12">
        <f t="shared" si="2"/>
        <v>2545.92</v>
      </c>
      <c r="N32" s="12" t="e">
        <f t="shared" si="3"/>
        <v>#REF!</v>
      </c>
    </row>
    <row r="33" spans="1:14" x14ac:dyDescent="0.25">
      <c r="A33" t="s">
        <v>169</v>
      </c>
      <c r="B33" t="s">
        <v>169</v>
      </c>
      <c r="C33" t="s">
        <v>168</v>
      </c>
      <c r="D33" t="s">
        <v>165</v>
      </c>
      <c r="E33">
        <v>9102</v>
      </c>
      <c r="F33" s="7">
        <v>1</v>
      </c>
      <c r="G33" t="s">
        <v>122</v>
      </c>
      <c r="H33" s="14">
        <v>2080</v>
      </c>
      <c r="I33" s="8">
        <v>16</v>
      </c>
      <c r="J33" s="12">
        <f t="shared" si="0"/>
        <v>33280</v>
      </c>
      <c r="K33" s="12" t="e">
        <f t="shared" si="4"/>
        <v>#REF!</v>
      </c>
      <c r="L33" s="12">
        <f t="shared" si="5"/>
        <v>2163.1999999999998</v>
      </c>
      <c r="M33" s="12">
        <f t="shared" si="2"/>
        <v>2545.92</v>
      </c>
      <c r="N33" s="12" t="e">
        <f t="shared" si="3"/>
        <v>#REF!</v>
      </c>
    </row>
    <row r="34" spans="1:14" x14ac:dyDescent="0.25">
      <c r="A34" t="s">
        <v>169</v>
      </c>
      <c r="B34" t="s">
        <v>169</v>
      </c>
      <c r="C34" t="s">
        <v>180</v>
      </c>
      <c r="D34" t="s">
        <v>181</v>
      </c>
      <c r="E34">
        <v>8810</v>
      </c>
      <c r="F34" s="7">
        <v>1</v>
      </c>
      <c r="G34" t="s">
        <v>122</v>
      </c>
      <c r="H34" s="14">
        <v>2080</v>
      </c>
      <c r="I34" s="8">
        <v>29.81</v>
      </c>
      <c r="J34" s="12">
        <f t="shared" ref="J34:J65" si="6">ROUND((+H34*F34)*I34,3)</f>
        <v>62004.800000000003</v>
      </c>
      <c r="K34" s="12" t="e">
        <f t="shared" si="4"/>
        <v>#REF!</v>
      </c>
      <c r="L34" s="12">
        <f t="shared" si="5"/>
        <v>4030.31</v>
      </c>
      <c r="M34" s="12">
        <f t="shared" ref="M34:M65" si="7">ROUND(J34*0.0765,2)</f>
        <v>4743.37</v>
      </c>
      <c r="N34" s="12" t="e">
        <f t="shared" ref="N34:N65" si="8">SUM(J34:M34)</f>
        <v>#REF!</v>
      </c>
    </row>
    <row r="35" spans="1:14" x14ac:dyDescent="0.25">
      <c r="A35" t="s">
        <v>14</v>
      </c>
      <c r="B35" t="s">
        <v>107</v>
      </c>
      <c r="C35" t="s">
        <v>146</v>
      </c>
      <c r="D35" t="s">
        <v>143</v>
      </c>
      <c r="E35">
        <v>8810</v>
      </c>
      <c r="F35" s="7">
        <v>1</v>
      </c>
      <c r="G35" t="s">
        <v>122</v>
      </c>
      <c r="H35" s="14">
        <v>2080</v>
      </c>
      <c r="I35" s="8">
        <v>26.75</v>
      </c>
      <c r="J35" s="12">
        <f t="shared" si="6"/>
        <v>55640</v>
      </c>
      <c r="K35" s="12" t="e">
        <f t="shared" si="4"/>
        <v>#REF!</v>
      </c>
      <c r="L35" s="12">
        <f t="shared" si="5"/>
        <v>3616.6</v>
      </c>
      <c r="M35" s="12">
        <f t="shared" si="7"/>
        <v>4256.46</v>
      </c>
      <c r="N35" s="12" t="e">
        <f t="shared" si="8"/>
        <v>#REF!</v>
      </c>
    </row>
    <row r="36" spans="1:14" x14ac:dyDescent="0.25">
      <c r="A36" t="s">
        <v>14</v>
      </c>
      <c r="B36" t="s">
        <v>107</v>
      </c>
      <c r="C36" t="s">
        <v>145</v>
      </c>
      <c r="D36" t="s">
        <v>108</v>
      </c>
      <c r="E36">
        <v>8810</v>
      </c>
      <c r="F36" s="7">
        <v>1</v>
      </c>
      <c r="G36" t="s">
        <v>122</v>
      </c>
      <c r="H36" s="14">
        <v>2080</v>
      </c>
      <c r="I36" s="8">
        <v>61.06</v>
      </c>
      <c r="J36" s="12">
        <f t="shared" si="6"/>
        <v>127004.8</v>
      </c>
      <c r="K36" s="12" t="e">
        <f>WWHEALTH*F36</f>
        <v>#REF!</v>
      </c>
      <c r="L36" s="12">
        <f t="shared" si="5"/>
        <v>8255.31</v>
      </c>
      <c r="M36" s="12">
        <f t="shared" si="7"/>
        <v>9715.8700000000008</v>
      </c>
      <c r="N36" s="12" t="e">
        <f t="shared" si="8"/>
        <v>#REF!</v>
      </c>
    </row>
    <row r="37" spans="1:14" x14ac:dyDescent="0.25">
      <c r="A37" t="s">
        <v>14</v>
      </c>
      <c r="B37" t="s">
        <v>15</v>
      </c>
      <c r="C37" t="s">
        <v>124</v>
      </c>
      <c r="D37" t="s">
        <v>126</v>
      </c>
      <c r="E37">
        <v>8810</v>
      </c>
      <c r="F37" s="7">
        <v>1</v>
      </c>
      <c r="G37" t="s">
        <v>122</v>
      </c>
      <c r="H37" s="14">
        <v>2080</v>
      </c>
      <c r="I37" s="8">
        <v>16</v>
      </c>
      <c r="J37" s="12">
        <f t="shared" si="6"/>
        <v>33280</v>
      </c>
      <c r="K37" s="12" t="e">
        <f t="shared" ref="K37:K53" si="9">healthcare*F37</f>
        <v>#REF!</v>
      </c>
      <c r="L37" s="12">
        <f t="shared" si="5"/>
        <v>2163.1999999999998</v>
      </c>
      <c r="M37" s="12">
        <f t="shared" si="7"/>
        <v>2545.92</v>
      </c>
      <c r="N37" s="12" t="e">
        <f t="shared" si="8"/>
        <v>#REF!</v>
      </c>
    </row>
    <row r="38" spans="1:14" x14ac:dyDescent="0.25">
      <c r="A38" t="s">
        <v>14</v>
      </c>
      <c r="B38" t="s">
        <v>15</v>
      </c>
      <c r="C38" t="s">
        <v>149</v>
      </c>
      <c r="D38" t="s">
        <v>40</v>
      </c>
      <c r="E38">
        <v>8810</v>
      </c>
      <c r="F38" s="7">
        <v>1</v>
      </c>
      <c r="G38" t="s">
        <v>122</v>
      </c>
      <c r="H38" s="14">
        <v>2080</v>
      </c>
      <c r="I38" s="8">
        <v>21.52</v>
      </c>
      <c r="J38" s="12">
        <f t="shared" si="6"/>
        <v>44761.599999999999</v>
      </c>
      <c r="K38" s="12" t="e">
        <f t="shared" si="9"/>
        <v>#REF!</v>
      </c>
      <c r="L38" s="12">
        <f t="shared" si="5"/>
        <v>2909.5</v>
      </c>
      <c r="M38" s="12">
        <f t="shared" si="7"/>
        <v>3424.26</v>
      </c>
      <c r="N38" s="12" t="e">
        <f t="shared" si="8"/>
        <v>#REF!</v>
      </c>
    </row>
    <row r="39" spans="1:14" x14ac:dyDescent="0.25">
      <c r="A39" t="s">
        <v>14</v>
      </c>
      <c r="B39" t="s">
        <v>15</v>
      </c>
      <c r="C39" t="s">
        <v>138</v>
      </c>
      <c r="D39" t="s">
        <v>127</v>
      </c>
      <c r="E39">
        <v>8810</v>
      </c>
      <c r="F39" s="7">
        <v>1</v>
      </c>
      <c r="G39" t="s">
        <v>122</v>
      </c>
      <c r="H39" s="14">
        <v>2080</v>
      </c>
      <c r="I39" s="8">
        <v>21.64</v>
      </c>
      <c r="J39" s="12">
        <f t="shared" si="6"/>
        <v>45011.199999999997</v>
      </c>
      <c r="K39" s="12" t="e">
        <f t="shared" si="9"/>
        <v>#REF!</v>
      </c>
      <c r="L39" s="12">
        <f t="shared" si="5"/>
        <v>2925.73</v>
      </c>
      <c r="M39" s="12">
        <f t="shared" si="7"/>
        <v>3443.36</v>
      </c>
      <c r="N39" s="12" t="e">
        <f t="shared" si="8"/>
        <v>#REF!</v>
      </c>
    </row>
    <row r="40" spans="1:14" x14ac:dyDescent="0.25">
      <c r="A40" t="s">
        <v>14</v>
      </c>
      <c r="B40" t="s">
        <v>15</v>
      </c>
      <c r="C40" t="s">
        <v>148</v>
      </c>
      <c r="D40" t="s">
        <v>38</v>
      </c>
      <c r="E40">
        <v>8810</v>
      </c>
      <c r="F40" s="7">
        <v>1</v>
      </c>
      <c r="G40" t="s">
        <v>122</v>
      </c>
      <c r="H40" s="14">
        <v>2080</v>
      </c>
      <c r="I40" s="8">
        <v>24.68</v>
      </c>
      <c r="J40" s="12">
        <f t="shared" si="6"/>
        <v>51334.400000000001</v>
      </c>
      <c r="K40" s="12" t="e">
        <f t="shared" si="9"/>
        <v>#REF!</v>
      </c>
      <c r="L40" s="12">
        <f t="shared" si="5"/>
        <v>3336.74</v>
      </c>
      <c r="M40" s="12">
        <f t="shared" si="7"/>
        <v>3927.08</v>
      </c>
      <c r="N40" s="12" t="e">
        <f t="shared" si="8"/>
        <v>#REF!</v>
      </c>
    </row>
    <row r="41" spans="1:14" x14ac:dyDescent="0.25">
      <c r="A41" t="s">
        <v>14</v>
      </c>
      <c r="B41" t="s">
        <v>15</v>
      </c>
      <c r="C41" t="s">
        <v>144</v>
      </c>
      <c r="D41" t="s">
        <v>16</v>
      </c>
      <c r="E41">
        <v>8810</v>
      </c>
      <c r="F41" s="7">
        <v>1</v>
      </c>
      <c r="G41" t="s">
        <v>122</v>
      </c>
      <c r="H41" s="14">
        <v>2080</v>
      </c>
      <c r="I41" s="9">
        <v>27.16</v>
      </c>
      <c r="J41" s="12">
        <f t="shared" si="6"/>
        <v>56492.800000000003</v>
      </c>
      <c r="K41" s="12" t="e">
        <f t="shared" si="9"/>
        <v>#REF!</v>
      </c>
      <c r="L41" s="12">
        <f t="shared" si="5"/>
        <v>3672.03</v>
      </c>
      <c r="M41" s="12">
        <f t="shared" si="7"/>
        <v>4321.7</v>
      </c>
      <c r="N41" s="12" t="e">
        <f t="shared" si="8"/>
        <v>#REF!</v>
      </c>
    </row>
    <row r="42" spans="1:14" x14ac:dyDescent="0.25">
      <c r="A42" t="s">
        <v>14</v>
      </c>
      <c r="B42" t="s">
        <v>15</v>
      </c>
      <c r="C42" t="s">
        <v>147</v>
      </c>
      <c r="D42" t="s">
        <v>36</v>
      </c>
      <c r="E42">
        <v>8810</v>
      </c>
      <c r="F42" s="7">
        <v>1</v>
      </c>
      <c r="G42" t="s">
        <v>122</v>
      </c>
      <c r="H42" s="14">
        <v>2080</v>
      </c>
      <c r="I42" s="8">
        <v>27.29</v>
      </c>
      <c r="J42" s="12">
        <f t="shared" si="6"/>
        <v>56763.199999999997</v>
      </c>
      <c r="K42" s="12" t="e">
        <f t="shared" si="9"/>
        <v>#REF!</v>
      </c>
      <c r="L42" s="12">
        <f t="shared" si="5"/>
        <v>3689.61</v>
      </c>
      <c r="M42" s="12">
        <f t="shared" si="7"/>
        <v>4342.38</v>
      </c>
      <c r="N42" s="12" t="e">
        <f t="shared" si="8"/>
        <v>#REF!</v>
      </c>
    </row>
    <row r="43" spans="1:14" x14ac:dyDescent="0.25">
      <c r="A43" t="s">
        <v>14</v>
      </c>
      <c r="B43" t="s">
        <v>15</v>
      </c>
      <c r="C43" t="s">
        <v>125</v>
      </c>
      <c r="D43" t="s">
        <v>125</v>
      </c>
      <c r="E43">
        <v>8810</v>
      </c>
      <c r="F43" s="7">
        <v>1</v>
      </c>
      <c r="G43" t="s">
        <v>122</v>
      </c>
      <c r="H43" s="14">
        <v>2080</v>
      </c>
      <c r="I43" s="8">
        <f>95000/2080</f>
        <v>45.67307692307692</v>
      </c>
      <c r="J43" s="12">
        <f t="shared" si="6"/>
        <v>95000</v>
      </c>
      <c r="K43" s="12" t="e">
        <f t="shared" si="9"/>
        <v>#REF!</v>
      </c>
      <c r="L43" s="12">
        <f t="shared" si="5"/>
        <v>6175</v>
      </c>
      <c r="M43" s="12">
        <f t="shared" si="7"/>
        <v>7267.5</v>
      </c>
      <c r="N43" s="12" t="e">
        <f t="shared" si="8"/>
        <v>#REF!</v>
      </c>
    </row>
    <row r="44" spans="1:14" x14ac:dyDescent="0.25">
      <c r="A44" t="s">
        <v>14</v>
      </c>
      <c r="B44" t="s">
        <v>24</v>
      </c>
      <c r="C44" t="s">
        <v>215</v>
      </c>
      <c r="D44" t="s">
        <v>150</v>
      </c>
      <c r="E44">
        <v>7704</v>
      </c>
      <c r="F44" s="7">
        <v>1</v>
      </c>
      <c r="G44" t="s">
        <v>122</v>
      </c>
      <c r="H44" s="14">
        <v>2080</v>
      </c>
      <c r="I44" s="8">
        <v>17.3</v>
      </c>
      <c r="J44" s="12">
        <f t="shared" si="6"/>
        <v>35984</v>
      </c>
      <c r="K44" s="12" t="e">
        <f t="shared" si="9"/>
        <v>#REF!</v>
      </c>
      <c r="L44" s="12" t="e">
        <f>J44*fir_retire</f>
        <v>#REF!</v>
      </c>
      <c r="M44" s="12">
        <f t="shared" si="7"/>
        <v>2752.78</v>
      </c>
      <c r="N44" s="12" t="e">
        <f t="shared" si="8"/>
        <v>#REF!</v>
      </c>
    </row>
    <row r="45" spans="1:14" hidden="1" x14ac:dyDescent="0.25">
      <c r="A45" t="s">
        <v>19</v>
      </c>
      <c r="B45" t="s">
        <v>56</v>
      </c>
      <c r="C45" t="s">
        <v>163</v>
      </c>
      <c r="D45" t="s">
        <v>68</v>
      </c>
      <c r="F45" s="7">
        <v>0</v>
      </c>
      <c r="G45" t="s">
        <v>122</v>
      </c>
      <c r="H45" s="14">
        <v>2080</v>
      </c>
      <c r="I45" s="8">
        <v>15.56</v>
      </c>
      <c r="J45" s="12">
        <f t="shared" si="6"/>
        <v>0</v>
      </c>
      <c r="K45" s="12" t="e">
        <f t="shared" si="9"/>
        <v>#REF!</v>
      </c>
      <c r="L45" s="12">
        <f>ROUND(+J45*0.065,2)</f>
        <v>0</v>
      </c>
      <c r="M45" s="12">
        <f t="shared" si="7"/>
        <v>0</v>
      </c>
      <c r="N45" s="12" t="e">
        <f t="shared" si="8"/>
        <v>#REF!</v>
      </c>
    </row>
    <row r="46" spans="1:14" x14ac:dyDescent="0.25">
      <c r="A46" t="s">
        <v>14</v>
      </c>
      <c r="B46" t="s">
        <v>24</v>
      </c>
      <c r="C46" t="s">
        <v>215</v>
      </c>
      <c r="D46" t="s">
        <v>151</v>
      </c>
      <c r="E46">
        <v>7704</v>
      </c>
      <c r="F46" s="7">
        <v>1</v>
      </c>
      <c r="G46" t="s">
        <v>122</v>
      </c>
      <c r="H46" s="14">
        <v>2080</v>
      </c>
      <c r="I46" s="8">
        <v>17.3</v>
      </c>
      <c r="J46" s="12">
        <f t="shared" si="6"/>
        <v>35984</v>
      </c>
      <c r="K46" s="12" t="e">
        <f t="shared" si="9"/>
        <v>#REF!</v>
      </c>
      <c r="L46" s="12" t="e">
        <f>J46*fir_retire</f>
        <v>#REF!</v>
      </c>
      <c r="M46" s="12">
        <f t="shared" si="7"/>
        <v>2752.78</v>
      </c>
      <c r="N46" s="12" t="e">
        <f t="shared" si="8"/>
        <v>#REF!</v>
      </c>
    </row>
    <row r="47" spans="1:14" x14ac:dyDescent="0.25">
      <c r="A47" t="s">
        <v>14</v>
      </c>
      <c r="B47" t="s">
        <v>24</v>
      </c>
      <c r="C47" t="s">
        <v>215</v>
      </c>
      <c r="D47" t="s">
        <v>152</v>
      </c>
      <c r="E47">
        <v>7704</v>
      </c>
      <c r="F47" s="7">
        <v>1</v>
      </c>
      <c r="G47" t="s">
        <v>122</v>
      </c>
      <c r="H47" s="14">
        <v>2080</v>
      </c>
      <c r="I47" s="8">
        <v>17.3</v>
      </c>
      <c r="J47" s="12">
        <f t="shared" si="6"/>
        <v>35984</v>
      </c>
      <c r="K47" s="12" t="e">
        <f t="shared" si="9"/>
        <v>#REF!</v>
      </c>
      <c r="L47" s="12" t="e">
        <f>J47*fir_retire</f>
        <v>#REF!</v>
      </c>
      <c r="M47" s="12">
        <f t="shared" si="7"/>
        <v>2752.78</v>
      </c>
      <c r="N47" s="12" t="e">
        <f t="shared" si="8"/>
        <v>#REF!</v>
      </c>
    </row>
    <row r="48" spans="1:14" x14ac:dyDescent="0.25">
      <c r="A48" t="s">
        <v>14</v>
      </c>
      <c r="B48" t="s">
        <v>24</v>
      </c>
      <c r="C48" t="s">
        <v>206</v>
      </c>
      <c r="D48" t="s">
        <v>96</v>
      </c>
      <c r="E48">
        <v>7704</v>
      </c>
      <c r="F48" s="7">
        <v>1</v>
      </c>
      <c r="G48" t="s">
        <v>122</v>
      </c>
      <c r="H48" s="14">
        <v>2080</v>
      </c>
      <c r="I48" s="8">
        <v>19.079999999999998</v>
      </c>
      <c r="J48" s="12">
        <f t="shared" si="6"/>
        <v>39686.400000000001</v>
      </c>
      <c r="K48" s="12" t="e">
        <f t="shared" si="9"/>
        <v>#REF!</v>
      </c>
      <c r="L48" s="12" t="e">
        <f>J48*fir_retire</f>
        <v>#REF!</v>
      </c>
      <c r="M48" s="12">
        <f t="shared" si="7"/>
        <v>3036.01</v>
      </c>
      <c r="N48" s="12" t="e">
        <f t="shared" si="8"/>
        <v>#REF!</v>
      </c>
    </row>
    <row r="49" spans="1:14" x14ac:dyDescent="0.25">
      <c r="A49" t="s">
        <v>14</v>
      </c>
      <c r="B49" t="s">
        <v>24</v>
      </c>
      <c r="C49" t="s">
        <v>206</v>
      </c>
      <c r="D49" t="s">
        <v>99</v>
      </c>
      <c r="E49">
        <v>7704</v>
      </c>
      <c r="F49" s="7">
        <v>1</v>
      </c>
      <c r="G49" t="s">
        <v>122</v>
      </c>
      <c r="H49" s="14">
        <v>2080</v>
      </c>
      <c r="I49" s="8">
        <v>19.079999999999998</v>
      </c>
      <c r="J49" s="12">
        <f t="shared" si="6"/>
        <v>39686.400000000001</v>
      </c>
      <c r="K49" s="12" t="e">
        <f t="shared" si="9"/>
        <v>#REF!</v>
      </c>
      <c r="L49" s="12" t="e">
        <f>J49*fir_retire</f>
        <v>#REF!</v>
      </c>
      <c r="M49" s="12">
        <f t="shared" si="7"/>
        <v>3036.01</v>
      </c>
      <c r="N49" s="12" t="e">
        <f t="shared" si="8"/>
        <v>#REF!</v>
      </c>
    </row>
    <row r="50" spans="1:14" hidden="1" x14ac:dyDescent="0.25">
      <c r="A50" t="s">
        <v>62</v>
      </c>
      <c r="B50" t="s">
        <v>62</v>
      </c>
      <c r="C50" t="s">
        <v>148</v>
      </c>
      <c r="D50" t="s">
        <v>38</v>
      </c>
      <c r="F50" s="7">
        <v>0</v>
      </c>
      <c r="G50" t="s">
        <v>122</v>
      </c>
      <c r="H50" s="14">
        <v>2080</v>
      </c>
      <c r="I50" s="8">
        <v>24.68</v>
      </c>
      <c r="J50" s="12">
        <f t="shared" si="6"/>
        <v>0</v>
      </c>
      <c r="K50" s="12" t="e">
        <f t="shared" si="9"/>
        <v>#REF!</v>
      </c>
      <c r="L50" s="12">
        <f>ROUND(+J50*0.065,2)</f>
        <v>0</v>
      </c>
      <c r="M50" s="12">
        <f t="shared" si="7"/>
        <v>0</v>
      </c>
      <c r="N50" s="12" t="e">
        <f t="shared" si="8"/>
        <v>#REF!</v>
      </c>
    </row>
    <row r="51" spans="1:14" hidden="1" x14ac:dyDescent="0.25">
      <c r="A51" t="s">
        <v>58</v>
      </c>
      <c r="B51" t="s">
        <v>58</v>
      </c>
      <c r="C51" t="s">
        <v>148</v>
      </c>
      <c r="D51" t="s">
        <v>38</v>
      </c>
      <c r="F51" s="7">
        <v>0</v>
      </c>
      <c r="G51" t="s">
        <v>122</v>
      </c>
      <c r="H51" s="14">
        <v>2080</v>
      </c>
      <c r="I51" s="8">
        <v>24.68</v>
      </c>
      <c r="J51" s="12">
        <f t="shared" si="6"/>
        <v>0</v>
      </c>
      <c r="K51" s="12" t="e">
        <f t="shared" si="9"/>
        <v>#REF!</v>
      </c>
      <c r="L51" s="12">
        <f>ROUND(+J51*0.065,2)</f>
        <v>0</v>
      </c>
      <c r="M51" s="12">
        <f t="shared" si="7"/>
        <v>0</v>
      </c>
      <c r="N51" s="12" t="e">
        <f t="shared" si="8"/>
        <v>#REF!</v>
      </c>
    </row>
    <row r="52" spans="1:14" hidden="1" x14ac:dyDescent="0.25">
      <c r="A52" t="s">
        <v>19</v>
      </c>
      <c r="B52" t="s">
        <v>19</v>
      </c>
      <c r="C52" t="s">
        <v>148</v>
      </c>
      <c r="D52" t="s">
        <v>38</v>
      </c>
      <c r="F52" s="7">
        <v>0</v>
      </c>
      <c r="G52" t="s">
        <v>122</v>
      </c>
      <c r="H52" s="14">
        <v>2080</v>
      </c>
      <c r="I52" s="8">
        <v>24.68</v>
      </c>
      <c r="J52" s="12">
        <f t="shared" si="6"/>
        <v>0</v>
      </c>
      <c r="K52" s="12" t="e">
        <f t="shared" si="9"/>
        <v>#REF!</v>
      </c>
      <c r="L52" s="12">
        <f>ROUND(+J52*0.065,2)</f>
        <v>0</v>
      </c>
      <c r="M52" s="12">
        <f t="shared" si="7"/>
        <v>0</v>
      </c>
      <c r="N52" s="12" t="e">
        <f t="shared" si="8"/>
        <v>#REF!</v>
      </c>
    </row>
    <row r="53" spans="1:14" x14ac:dyDescent="0.25">
      <c r="A53" t="s">
        <v>14</v>
      </c>
      <c r="B53" t="s">
        <v>24</v>
      </c>
      <c r="C53" t="s">
        <v>206</v>
      </c>
      <c r="D53" t="s">
        <v>100</v>
      </c>
      <c r="E53">
        <v>7704</v>
      </c>
      <c r="F53" s="7">
        <v>1</v>
      </c>
      <c r="G53" t="s">
        <v>122</v>
      </c>
      <c r="H53" s="14">
        <v>2080</v>
      </c>
      <c r="I53" s="8">
        <v>19.84</v>
      </c>
      <c r="J53" s="12">
        <f t="shared" si="6"/>
        <v>41267.199999999997</v>
      </c>
      <c r="K53" s="12" t="e">
        <f t="shared" si="9"/>
        <v>#REF!</v>
      </c>
      <c r="L53" s="12" t="e">
        <f>J53*fir_retire</f>
        <v>#REF!</v>
      </c>
      <c r="M53" s="12">
        <f t="shared" si="7"/>
        <v>3156.94</v>
      </c>
      <c r="N53" s="12" t="e">
        <f t="shared" si="8"/>
        <v>#REF!</v>
      </c>
    </row>
    <row r="54" spans="1:14" x14ac:dyDescent="0.25">
      <c r="A54" t="s">
        <v>14</v>
      </c>
      <c r="B54" t="s">
        <v>24</v>
      </c>
      <c r="C54" t="s">
        <v>205</v>
      </c>
      <c r="D54" t="s">
        <v>153</v>
      </c>
      <c r="E54">
        <v>7704</v>
      </c>
      <c r="F54" s="7">
        <v>1</v>
      </c>
      <c r="G54" t="s">
        <v>122</v>
      </c>
      <c r="H54" s="14">
        <v>2080</v>
      </c>
      <c r="I54" s="8">
        <v>21.23</v>
      </c>
      <c r="J54" s="12">
        <f t="shared" si="6"/>
        <v>44158.400000000001</v>
      </c>
      <c r="K54" s="12" t="e">
        <f>WWHEALTH*F54</f>
        <v>#REF!</v>
      </c>
      <c r="L54" s="12" t="e">
        <f>J54*fir_retire</f>
        <v>#REF!</v>
      </c>
      <c r="M54" s="12">
        <f t="shared" si="7"/>
        <v>3378.12</v>
      </c>
      <c r="N54" s="12" t="e">
        <f t="shared" si="8"/>
        <v>#REF!</v>
      </c>
    </row>
    <row r="55" spans="1:14" x14ac:dyDescent="0.25">
      <c r="A55" t="s">
        <v>14</v>
      </c>
      <c r="B55" t="s">
        <v>24</v>
      </c>
      <c r="C55" t="s">
        <v>205</v>
      </c>
      <c r="D55" t="s">
        <v>74</v>
      </c>
      <c r="E55">
        <v>7704</v>
      </c>
      <c r="F55" s="7">
        <v>1</v>
      </c>
      <c r="G55" t="s">
        <v>122</v>
      </c>
      <c r="H55" s="14">
        <v>2080</v>
      </c>
      <c r="I55" s="8">
        <v>22.84</v>
      </c>
      <c r="J55" s="12">
        <f t="shared" si="6"/>
        <v>47507.199999999997</v>
      </c>
      <c r="K55" s="12" t="e">
        <f>healthcare*F55</f>
        <v>#REF!</v>
      </c>
      <c r="L55" s="12" t="e">
        <f>J55*fir_retire</f>
        <v>#REF!</v>
      </c>
      <c r="M55" s="12">
        <f t="shared" si="7"/>
        <v>3634.3</v>
      </c>
      <c r="N55" s="12" t="e">
        <f t="shared" si="8"/>
        <v>#REF!</v>
      </c>
    </row>
    <row r="56" spans="1:14" hidden="1" x14ac:dyDescent="0.25">
      <c r="A56" t="s">
        <v>62</v>
      </c>
      <c r="B56" t="s">
        <v>62</v>
      </c>
      <c r="C56" t="s">
        <v>149</v>
      </c>
      <c r="D56" t="s">
        <v>40</v>
      </c>
      <c r="F56" s="7">
        <v>0</v>
      </c>
      <c r="G56" t="s">
        <v>122</v>
      </c>
      <c r="H56" s="14">
        <v>2080</v>
      </c>
      <c r="I56" s="8">
        <v>21.52</v>
      </c>
      <c r="J56" s="12">
        <f t="shared" si="6"/>
        <v>0</v>
      </c>
      <c r="K56" s="12" t="e">
        <f>healthcare*F56</f>
        <v>#REF!</v>
      </c>
      <c r="L56" s="12">
        <f>ROUND(+J56*0.065,2)</f>
        <v>0</v>
      </c>
      <c r="M56" s="12">
        <f t="shared" si="7"/>
        <v>0</v>
      </c>
      <c r="N56" s="12" t="e">
        <f t="shared" si="8"/>
        <v>#REF!</v>
      </c>
    </row>
    <row r="57" spans="1:14" x14ac:dyDescent="0.25">
      <c r="A57" t="s">
        <v>14</v>
      </c>
      <c r="B57" t="s">
        <v>24</v>
      </c>
      <c r="C57" t="s">
        <v>205</v>
      </c>
      <c r="D57" t="s">
        <v>101</v>
      </c>
      <c r="E57">
        <v>7704</v>
      </c>
      <c r="F57" s="7">
        <v>1</v>
      </c>
      <c r="G57" t="s">
        <v>122</v>
      </c>
      <c r="H57" s="14">
        <v>2080</v>
      </c>
      <c r="I57" s="8">
        <v>26.05</v>
      </c>
      <c r="J57" s="12">
        <f t="shared" si="6"/>
        <v>54184</v>
      </c>
      <c r="K57" s="12" t="e">
        <f>healthcare*F57</f>
        <v>#REF!</v>
      </c>
      <c r="L57" s="12" t="e">
        <f>J57*fir_retire</f>
        <v>#REF!</v>
      </c>
      <c r="M57" s="12">
        <f t="shared" si="7"/>
        <v>4145.08</v>
      </c>
      <c r="N57" s="12" t="e">
        <f t="shared" si="8"/>
        <v>#REF!</v>
      </c>
    </row>
    <row r="58" spans="1:14" hidden="1" x14ac:dyDescent="0.25">
      <c r="A58" t="s">
        <v>58</v>
      </c>
      <c r="B58" t="s">
        <v>58</v>
      </c>
      <c r="C58" t="s">
        <v>149</v>
      </c>
      <c r="D58" t="s">
        <v>40</v>
      </c>
      <c r="F58" s="7">
        <v>0</v>
      </c>
      <c r="G58" t="s">
        <v>122</v>
      </c>
      <c r="H58" s="14">
        <v>2080</v>
      </c>
      <c r="I58" s="8">
        <v>21.52</v>
      </c>
      <c r="J58" s="12">
        <f t="shared" si="6"/>
        <v>0</v>
      </c>
      <c r="K58" s="12" t="e">
        <f>healthcare*F58</f>
        <v>#REF!</v>
      </c>
      <c r="L58" s="12">
        <f>ROUND(+J58*0.065,2)</f>
        <v>0</v>
      </c>
      <c r="M58" s="12">
        <f t="shared" si="7"/>
        <v>0</v>
      </c>
      <c r="N58" s="12" t="e">
        <f t="shared" si="8"/>
        <v>#REF!</v>
      </c>
    </row>
    <row r="59" spans="1:14" ht="14.25" customHeight="1" x14ac:dyDescent="0.25">
      <c r="A59" t="s">
        <v>14</v>
      </c>
      <c r="B59" t="s">
        <v>24</v>
      </c>
      <c r="C59" t="s">
        <v>157</v>
      </c>
      <c r="D59" t="s">
        <v>154</v>
      </c>
      <c r="E59">
        <v>7704</v>
      </c>
      <c r="F59" s="7">
        <v>1</v>
      </c>
      <c r="G59" t="s">
        <v>121</v>
      </c>
      <c r="H59" s="14">
        <v>250</v>
      </c>
      <c r="I59" s="8">
        <v>26.27</v>
      </c>
      <c r="J59" s="12">
        <f t="shared" si="6"/>
        <v>6567.5</v>
      </c>
      <c r="K59" s="12" t="e">
        <f>WWHEALTH*F59</f>
        <v>#REF!</v>
      </c>
      <c r="L59" s="12" t="e">
        <f>J59*fir_retire</f>
        <v>#REF!</v>
      </c>
      <c r="M59" s="12">
        <f t="shared" si="7"/>
        <v>502.41</v>
      </c>
      <c r="N59" s="12" t="e">
        <f t="shared" si="8"/>
        <v>#REF!</v>
      </c>
    </row>
    <row r="60" spans="1:14" x14ac:dyDescent="0.25">
      <c r="A60" t="s">
        <v>14</v>
      </c>
      <c r="B60" t="s">
        <v>24</v>
      </c>
      <c r="C60" t="s">
        <v>155</v>
      </c>
      <c r="D60" t="s">
        <v>43</v>
      </c>
      <c r="E60">
        <v>7704</v>
      </c>
      <c r="F60" s="7">
        <v>1</v>
      </c>
      <c r="G60" t="s">
        <v>122</v>
      </c>
      <c r="H60" s="14">
        <v>2080</v>
      </c>
      <c r="I60" s="8">
        <v>31.21</v>
      </c>
      <c r="J60" s="12">
        <f t="shared" si="6"/>
        <v>64916.800000000003</v>
      </c>
      <c r="K60" s="12" t="e">
        <f>healthcare*F60</f>
        <v>#REF!</v>
      </c>
      <c r="L60" s="12" t="e">
        <f>J60*fir_retire</f>
        <v>#REF!</v>
      </c>
      <c r="M60" s="12">
        <f t="shared" si="7"/>
        <v>4966.1400000000003</v>
      </c>
      <c r="N60" s="12" t="e">
        <f t="shared" si="8"/>
        <v>#REF!</v>
      </c>
    </row>
    <row r="61" spans="1:14" x14ac:dyDescent="0.25">
      <c r="A61" t="s">
        <v>14</v>
      </c>
      <c r="B61" t="s">
        <v>24</v>
      </c>
      <c r="C61" t="s">
        <v>156</v>
      </c>
      <c r="D61" t="s">
        <v>47</v>
      </c>
      <c r="E61">
        <v>7704</v>
      </c>
      <c r="F61" s="7">
        <v>1</v>
      </c>
      <c r="G61" t="s">
        <v>122</v>
      </c>
      <c r="H61" s="14">
        <v>2080</v>
      </c>
      <c r="I61" s="8">
        <v>40.68</v>
      </c>
      <c r="J61" s="12">
        <f t="shared" si="6"/>
        <v>84614.399999999994</v>
      </c>
      <c r="K61" s="12" t="e">
        <f>healthcare*F61</f>
        <v>#REF!</v>
      </c>
      <c r="L61" s="12" t="e">
        <f>J61*fir_retire</f>
        <v>#REF!</v>
      </c>
      <c r="M61" s="12">
        <f t="shared" si="7"/>
        <v>6473</v>
      </c>
      <c r="N61" s="12" t="e">
        <f t="shared" si="8"/>
        <v>#REF!</v>
      </c>
    </row>
    <row r="62" spans="1:14" hidden="1" x14ac:dyDescent="0.25">
      <c r="A62" t="s">
        <v>19</v>
      </c>
      <c r="B62" t="s">
        <v>19</v>
      </c>
      <c r="C62" t="s">
        <v>149</v>
      </c>
      <c r="D62" t="s">
        <v>40</v>
      </c>
      <c r="F62" s="7">
        <v>0</v>
      </c>
      <c r="G62" t="s">
        <v>122</v>
      </c>
      <c r="H62" s="14">
        <v>2080</v>
      </c>
      <c r="I62" s="8">
        <v>21.52</v>
      </c>
      <c r="J62" s="12">
        <f t="shared" si="6"/>
        <v>0</v>
      </c>
      <c r="K62" s="12" t="e">
        <f>healthcare*F62</f>
        <v>#REF!</v>
      </c>
      <c r="L62" s="12">
        <f>ROUND(+J62*0.065,2)</f>
        <v>0</v>
      </c>
      <c r="M62" s="12">
        <f t="shared" si="7"/>
        <v>0</v>
      </c>
      <c r="N62" s="12" t="e">
        <f t="shared" si="8"/>
        <v>#REF!</v>
      </c>
    </row>
    <row r="63" spans="1:14" x14ac:dyDescent="0.25">
      <c r="A63" t="s">
        <v>14</v>
      </c>
      <c r="B63" t="s">
        <v>49</v>
      </c>
      <c r="C63" t="s">
        <v>159</v>
      </c>
      <c r="D63" t="s">
        <v>50</v>
      </c>
      <c r="E63" t="s">
        <v>284</v>
      </c>
      <c r="F63" s="7">
        <v>1</v>
      </c>
      <c r="G63" t="s">
        <v>122</v>
      </c>
      <c r="H63" s="14">
        <v>2080</v>
      </c>
      <c r="I63" s="8">
        <v>36.409999999999997</v>
      </c>
      <c r="J63" s="12">
        <f t="shared" si="6"/>
        <v>75732.800000000003</v>
      </c>
      <c r="K63" s="12" t="e">
        <f>healthcare*F63</f>
        <v>#REF!</v>
      </c>
      <c r="L63" s="12">
        <f>ROUND(+J63*0.065,2)</f>
        <v>4922.63</v>
      </c>
      <c r="M63" s="12">
        <f t="shared" si="7"/>
        <v>5793.56</v>
      </c>
      <c r="N63" s="12" t="e">
        <f t="shared" si="8"/>
        <v>#REF!</v>
      </c>
    </row>
    <row r="64" spans="1:14" hidden="1" x14ac:dyDescent="0.25">
      <c r="A64" t="s">
        <v>62</v>
      </c>
      <c r="B64" t="s">
        <v>62</v>
      </c>
      <c r="C64" t="s">
        <v>159</v>
      </c>
      <c r="D64" t="s">
        <v>50</v>
      </c>
      <c r="F64" s="7">
        <v>0</v>
      </c>
      <c r="G64" t="s">
        <v>122</v>
      </c>
      <c r="H64" s="14">
        <v>2080</v>
      </c>
      <c r="I64" s="8">
        <v>36.409999999999997</v>
      </c>
      <c r="J64" s="12">
        <f t="shared" si="6"/>
        <v>0</v>
      </c>
      <c r="K64" s="12" t="e">
        <f>healthcare*F64</f>
        <v>#REF!</v>
      </c>
      <c r="L64" s="12">
        <f>ROUND(+J64*0.065,2)</f>
        <v>0</v>
      </c>
      <c r="M64" s="12">
        <f t="shared" si="7"/>
        <v>0</v>
      </c>
      <c r="N64" s="12" t="e">
        <f t="shared" si="8"/>
        <v>#REF!</v>
      </c>
    </row>
    <row r="65" spans="1:14" x14ac:dyDescent="0.25">
      <c r="A65" t="s">
        <v>14</v>
      </c>
      <c r="B65" t="s">
        <v>51</v>
      </c>
      <c r="C65" t="s">
        <v>161</v>
      </c>
      <c r="D65" t="str">
        <f>C65</f>
        <v>LIBRARIAN-PART TIME</v>
      </c>
      <c r="E65">
        <v>8810</v>
      </c>
      <c r="F65" s="7">
        <v>1</v>
      </c>
      <c r="G65" t="s">
        <v>121</v>
      </c>
      <c r="H65" s="14">
        <f>24*52</f>
        <v>1248</v>
      </c>
      <c r="I65" s="8">
        <v>13.5</v>
      </c>
      <c r="J65" s="12">
        <f t="shared" si="6"/>
        <v>16848</v>
      </c>
      <c r="K65" s="12">
        <v>0</v>
      </c>
      <c r="L65" s="12">
        <v>0</v>
      </c>
      <c r="M65" s="12">
        <f t="shared" si="7"/>
        <v>1288.8699999999999</v>
      </c>
      <c r="N65" s="12">
        <f t="shared" si="8"/>
        <v>18136.87</v>
      </c>
    </row>
    <row r="66" spans="1:14" hidden="1" x14ac:dyDescent="0.25">
      <c r="A66" t="s">
        <v>58</v>
      </c>
      <c r="B66" t="s">
        <v>58</v>
      </c>
      <c r="C66" t="s">
        <v>159</v>
      </c>
      <c r="D66" t="s">
        <v>50</v>
      </c>
      <c r="F66" s="7">
        <v>0</v>
      </c>
      <c r="G66" t="s">
        <v>122</v>
      </c>
      <c r="H66" s="14">
        <v>2080</v>
      </c>
      <c r="I66" s="8">
        <v>36.409999999999997</v>
      </c>
      <c r="J66" s="12">
        <f t="shared" ref="J66:J97" si="10">ROUND((+H66*F66)*I66,3)</f>
        <v>0</v>
      </c>
      <c r="K66" s="12" t="e">
        <f t="shared" ref="K66:K79" si="11">healthcare*F66</f>
        <v>#REF!</v>
      </c>
      <c r="L66" s="12">
        <f t="shared" ref="L66:L79" si="12">ROUND(+J66*0.065,2)</f>
        <v>0</v>
      </c>
      <c r="M66" s="12">
        <f t="shared" ref="M66:M97" si="13">ROUND(J66*0.0765,2)</f>
        <v>0</v>
      </c>
      <c r="N66" s="12" t="e">
        <f t="shared" ref="N66:N97" si="14">SUM(J66:M66)</f>
        <v>#REF!</v>
      </c>
    </row>
    <row r="67" spans="1:14" hidden="1" x14ac:dyDescent="0.25">
      <c r="A67" t="s">
        <v>19</v>
      </c>
      <c r="B67" t="s">
        <v>19</v>
      </c>
      <c r="C67" t="s">
        <v>159</v>
      </c>
      <c r="D67" t="s">
        <v>50</v>
      </c>
      <c r="F67" s="7">
        <v>0</v>
      </c>
      <c r="G67" t="s">
        <v>122</v>
      </c>
      <c r="H67" s="14">
        <v>2080</v>
      </c>
      <c r="I67" s="8">
        <v>36.409999999999997</v>
      </c>
      <c r="J67" s="12">
        <f t="shared" si="10"/>
        <v>0</v>
      </c>
      <c r="K67" s="12" t="e">
        <f t="shared" si="11"/>
        <v>#REF!</v>
      </c>
      <c r="L67" s="12">
        <f t="shared" si="12"/>
        <v>0</v>
      </c>
      <c r="M67" s="12">
        <f t="shared" si="13"/>
        <v>0</v>
      </c>
      <c r="N67" s="12" t="e">
        <f t="shared" si="14"/>
        <v>#REF!</v>
      </c>
    </row>
    <row r="68" spans="1:14" x14ac:dyDescent="0.25">
      <c r="A68" t="s">
        <v>14</v>
      </c>
      <c r="B68" t="s">
        <v>51</v>
      </c>
      <c r="C68" t="s">
        <v>160</v>
      </c>
      <c r="D68" t="s">
        <v>52</v>
      </c>
      <c r="E68">
        <v>8810</v>
      </c>
      <c r="F68" s="7">
        <v>1</v>
      </c>
      <c r="G68" t="s">
        <v>122</v>
      </c>
      <c r="H68" s="14">
        <v>2080</v>
      </c>
      <c r="I68" s="8">
        <v>13.99</v>
      </c>
      <c r="J68" s="12">
        <f t="shared" si="10"/>
        <v>29099.200000000001</v>
      </c>
      <c r="K68" s="12" t="e">
        <f t="shared" si="11"/>
        <v>#REF!</v>
      </c>
      <c r="L68" s="12">
        <f t="shared" si="12"/>
        <v>1891.45</v>
      </c>
      <c r="M68" s="12">
        <f t="shared" si="13"/>
        <v>2226.09</v>
      </c>
      <c r="N68" s="12" t="e">
        <f t="shared" si="14"/>
        <v>#REF!</v>
      </c>
    </row>
    <row r="69" spans="1:14" x14ac:dyDescent="0.25">
      <c r="A69" t="s">
        <v>14</v>
      </c>
      <c r="B69" t="s">
        <v>51</v>
      </c>
      <c r="C69" t="s">
        <v>160</v>
      </c>
      <c r="D69" t="s">
        <v>53</v>
      </c>
      <c r="E69">
        <v>8810</v>
      </c>
      <c r="F69" s="7">
        <v>1</v>
      </c>
      <c r="G69" t="s">
        <v>122</v>
      </c>
      <c r="H69" s="14">
        <v>2080</v>
      </c>
      <c r="I69" s="8">
        <v>21.05</v>
      </c>
      <c r="J69" s="12">
        <f t="shared" si="10"/>
        <v>43784</v>
      </c>
      <c r="K69" s="12" t="e">
        <f t="shared" si="11"/>
        <v>#REF!</v>
      </c>
      <c r="L69" s="12">
        <f t="shared" si="12"/>
        <v>2845.96</v>
      </c>
      <c r="M69" s="12">
        <f t="shared" si="13"/>
        <v>3349.48</v>
      </c>
      <c r="N69" s="12" t="e">
        <f t="shared" si="14"/>
        <v>#REF!</v>
      </c>
    </row>
    <row r="70" spans="1:14" x14ac:dyDescent="0.25">
      <c r="A70" t="s">
        <v>19</v>
      </c>
      <c r="B70" t="s">
        <v>93</v>
      </c>
      <c r="C70" t="s">
        <v>194</v>
      </c>
      <c r="D70" t="s">
        <v>196</v>
      </c>
      <c r="E70">
        <v>7580</v>
      </c>
      <c r="F70" s="7">
        <v>1</v>
      </c>
      <c r="G70" t="s">
        <v>122</v>
      </c>
      <c r="H70" s="14">
        <v>2080</v>
      </c>
      <c r="I70" s="8">
        <v>17.75</v>
      </c>
      <c r="J70" s="12">
        <f t="shared" si="10"/>
        <v>36920</v>
      </c>
      <c r="K70" s="12" t="e">
        <f t="shared" si="11"/>
        <v>#REF!</v>
      </c>
      <c r="L70" s="12">
        <f t="shared" si="12"/>
        <v>2399.8000000000002</v>
      </c>
      <c r="M70" s="12">
        <f t="shared" si="13"/>
        <v>2824.38</v>
      </c>
      <c r="N70" s="12" t="e">
        <f t="shared" si="14"/>
        <v>#REF!</v>
      </c>
    </row>
    <row r="71" spans="1:14" x14ac:dyDescent="0.25">
      <c r="A71" t="s">
        <v>19</v>
      </c>
      <c r="B71" t="s">
        <v>93</v>
      </c>
      <c r="C71" t="s">
        <v>194</v>
      </c>
      <c r="D71" t="s">
        <v>94</v>
      </c>
      <c r="E71">
        <v>7580</v>
      </c>
      <c r="F71" s="7">
        <v>1</v>
      </c>
      <c r="G71" t="s">
        <v>122</v>
      </c>
      <c r="H71" s="14">
        <v>2080</v>
      </c>
      <c r="I71" s="8">
        <v>22.61</v>
      </c>
      <c r="J71" s="12">
        <f t="shared" si="10"/>
        <v>47028.800000000003</v>
      </c>
      <c r="K71" s="12" t="e">
        <f t="shared" si="11"/>
        <v>#REF!</v>
      </c>
      <c r="L71" s="12">
        <f t="shared" si="12"/>
        <v>3056.87</v>
      </c>
      <c r="M71" s="12">
        <f t="shared" si="13"/>
        <v>3597.7</v>
      </c>
      <c r="N71" s="12" t="e">
        <f t="shared" si="14"/>
        <v>#REF!</v>
      </c>
    </row>
    <row r="72" spans="1:14" hidden="1" x14ac:dyDescent="0.25">
      <c r="A72" t="s">
        <v>58</v>
      </c>
      <c r="B72" t="s">
        <v>58</v>
      </c>
      <c r="C72" t="s">
        <v>138</v>
      </c>
      <c r="D72" t="s">
        <v>26</v>
      </c>
      <c r="F72" s="7">
        <v>0</v>
      </c>
      <c r="G72" t="s">
        <v>122</v>
      </c>
      <c r="H72" s="14">
        <v>2080</v>
      </c>
      <c r="I72" s="8">
        <v>27.21</v>
      </c>
      <c r="J72" s="12">
        <f t="shared" si="10"/>
        <v>0</v>
      </c>
      <c r="K72" s="12" t="e">
        <f t="shared" si="11"/>
        <v>#REF!</v>
      </c>
      <c r="L72" s="12">
        <f t="shared" si="12"/>
        <v>0</v>
      </c>
      <c r="M72" s="12">
        <f t="shared" si="13"/>
        <v>0</v>
      </c>
      <c r="N72" s="12" t="e">
        <f t="shared" si="14"/>
        <v>#REF!</v>
      </c>
    </row>
    <row r="73" spans="1:14" x14ac:dyDescent="0.25">
      <c r="A73" t="s">
        <v>14</v>
      </c>
      <c r="B73" t="s">
        <v>41</v>
      </c>
      <c r="C73" t="s">
        <v>163</v>
      </c>
      <c r="D73" t="s">
        <v>162</v>
      </c>
      <c r="E73">
        <v>5403</v>
      </c>
      <c r="F73" s="7">
        <v>1</v>
      </c>
      <c r="G73" t="s">
        <v>122</v>
      </c>
      <c r="H73" s="14">
        <v>2080</v>
      </c>
      <c r="I73" s="8">
        <v>14.28</v>
      </c>
      <c r="J73" s="12">
        <f t="shared" si="10"/>
        <v>29702.400000000001</v>
      </c>
      <c r="K73" s="12" t="e">
        <f t="shared" si="11"/>
        <v>#REF!</v>
      </c>
      <c r="L73" s="12">
        <f t="shared" si="12"/>
        <v>1930.66</v>
      </c>
      <c r="M73" s="12">
        <f t="shared" si="13"/>
        <v>2272.23</v>
      </c>
      <c r="N73" s="12" t="e">
        <f t="shared" si="14"/>
        <v>#REF!</v>
      </c>
    </row>
    <row r="74" spans="1:14" hidden="1" x14ac:dyDescent="0.25">
      <c r="A74" t="s">
        <v>19</v>
      </c>
      <c r="B74" t="s">
        <v>20</v>
      </c>
      <c r="C74" t="s">
        <v>138</v>
      </c>
      <c r="D74" t="s">
        <v>26</v>
      </c>
      <c r="F74" s="7">
        <v>0</v>
      </c>
      <c r="G74" t="s">
        <v>122</v>
      </c>
      <c r="H74" s="14">
        <v>2080</v>
      </c>
      <c r="I74" s="8">
        <v>27.21</v>
      </c>
      <c r="J74" s="12">
        <f t="shared" si="10"/>
        <v>0</v>
      </c>
      <c r="K74" s="12" t="e">
        <f t="shared" si="11"/>
        <v>#REF!</v>
      </c>
      <c r="L74" s="12">
        <f t="shared" si="12"/>
        <v>0</v>
      </c>
      <c r="M74" s="12">
        <f t="shared" si="13"/>
        <v>0</v>
      </c>
      <c r="N74" s="12" t="e">
        <f t="shared" si="14"/>
        <v>#REF!</v>
      </c>
    </row>
    <row r="75" spans="1:14" x14ac:dyDescent="0.25">
      <c r="A75" t="s">
        <v>14</v>
      </c>
      <c r="B75" t="s">
        <v>41</v>
      </c>
      <c r="C75" t="s">
        <v>163</v>
      </c>
      <c r="D75" t="s">
        <v>162</v>
      </c>
      <c r="E75">
        <v>5403</v>
      </c>
      <c r="F75" s="7">
        <v>1</v>
      </c>
      <c r="G75" t="s">
        <v>122</v>
      </c>
      <c r="H75" s="14">
        <v>2080</v>
      </c>
      <c r="I75" s="8">
        <v>14.28</v>
      </c>
      <c r="J75" s="12">
        <f t="shared" si="10"/>
        <v>29702.400000000001</v>
      </c>
      <c r="K75" s="12" t="e">
        <f t="shared" si="11"/>
        <v>#REF!</v>
      </c>
      <c r="L75" s="12">
        <f t="shared" si="12"/>
        <v>1930.66</v>
      </c>
      <c r="M75" s="12">
        <f t="shared" si="13"/>
        <v>2272.23</v>
      </c>
      <c r="N75" s="12" t="e">
        <f t="shared" si="14"/>
        <v>#REF!</v>
      </c>
    </row>
    <row r="76" spans="1:14" x14ac:dyDescent="0.25">
      <c r="A76" t="s">
        <v>14</v>
      </c>
      <c r="B76" t="s">
        <v>41</v>
      </c>
      <c r="C76" t="s">
        <v>204</v>
      </c>
      <c r="D76" t="s">
        <v>60</v>
      </c>
      <c r="E76">
        <v>5403</v>
      </c>
      <c r="F76" s="7">
        <v>1</v>
      </c>
      <c r="G76" t="s">
        <v>122</v>
      </c>
      <c r="H76" s="14">
        <v>2080</v>
      </c>
      <c r="I76" s="8">
        <v>17.8</v>
      </c>
      <c r="J76" s="12">
        <f t="shared" si="10"/>
        <v>37024</v>
      </c>
      <c r="K76" s="12" t="e">
        <f t="shared" si="11"/>
        <v>#REF!</v>
      </c>
      <c r="L76" s="12">
        <f t="shared" si="12"/>
        <v>2406.56</v>
      </c>
      <c r="M76" s="12">
        <f t="shared" si="13"/>
        <v>2832.34</v>
      </c>
      <c r="N76" s="12" t="e">
        <f t="shared" si="14"/>
        <v>#REF!</v>
      </c>
    </row>
    <row r="77" spans="1:14" x14ac:dyDescent="0.25">
      <c r="A77" t="s">
        <v>14</v>
      </c>
      <c r="B77" t="s">
        <v>41</v>
      </c>
      <c r="C77" t="s">
        <v>164</v>
      </c>
      <c r="D77" t="s">
        <v>42</v>
      </c>
      <c r="E77">
        <v>5403</v>
      </c>
      <c r="F77" s="7">
        <v>1</v>
      </c>
      <c r="G77" t="s">
        <v>122</v>
      </c>
      <c r="H77" s="14">
        <v>2080</v>
      </c>
      <c r="I77" s="8">
        <v>26.35</v>
      </c>
      <c r="J77" s="12">
        <f t="shared" si="10"/>
        <v>54808</v>
      </c>
      <c r="K77" s="12" t="e">
        <f t="shared" si="11"/>
        <v>#REF!</v>
      </c>
      <c r="L77" s="12">
        <f t="shared" si="12"/>
        <v>3562.52</v>
      </c>
      <c r="M77" s="12">
        <f t="shared" si="13"/>
        <v>4192.8100000000004</v>
      </c>
      <c r="N77" s="12" t="e">
        <f t="shared" si="14"/>
        <v>#REF!</v>
      </c>
    </row>
    <row r="78" spans="1:14" x14ac:dyDescent="0.25">
      <c r="A78" t="s">
        <v>14</v>
      </c>
      <c r="B78" t="s">
        <v>61</v>
      </c>
      <c r="C78" t="s">
        <v>136</v>
      </c>
      <c r="D78" t="s">
        <v>139</v>
      </c>
      <c r="E78">
        <v>7720</v>
      </c>
      <c r="F78" s="7">
        <v>1</v>
      </c>
      <c r="G78" t="s">
        <v>122</v>
      </c>
      <c r="H78" s="14">
        <v>2080</v>
      </c>
      <c r="I78" s="8">
        <v>20.2</v>
      </c>
      <c r="J78" s="12">
        <f t="shared" si="10"/>
        <v>42016</v>
      </c>
      <c r="K78" s="12" t="e">
        <f t="shared" si="11"/>
        <v>#REF!</v>
      </c>
      <c r="L78" s="12">
        <f t="shared" si="12"/>
        <v>2731.04</v>
      </c>
      <c r="M78" s="12">
        <f t="shared" si="13"/>
        <v>3214.22</v>
      </c>
      <c r="N78" s="12" t="e">
        <f t="shared" si="14"/>
        <v>#REF!</v>
      </c>
    </row>
    <row r="79" spans="1:14" x14ac:dyDescent="0.25">
      <c r="A79" t="s">
        <v>14</v>
      </c>
      <c r="B79" t="s">
        <v>61</v>
      </c>
      <c r="C79" t="s">
        <v>138</v>
      </c>
      <c r="D79" t="s">
        <v>26</v>
      </c>
      <c r="E79">
        <v>8601</v>
      </c>
      <c r="F79" s="7">
        <v>1</v>
      </c>
      <c r="G79" t="s">
        <v>122</v>
      </c>
      <c r="H79" s="14">
        <v>2080</v>
      </c>
      <c r="I79" s="8">
        <v>27.21</v>
      </c>
      <c r="J79" s="12">
        <f t="shared" si="10"/>
        <v>56596.800000000003</v>
      </c>
      <c r="K79" s="12" t="e">
        <f t="shared" si="11"/>
        <v>#REF!</v>
      </c>
      <c r="L79" s="12">
        <f t="shared" si="12"/>
        <v>3678.79</v>
      </c>
      <c r="M79" s="12">
        <f t="shared" si="13"/>
        <v>4329.66</v>
      </c>
      <c r="N79" s="12" t="e">
        <f t="shared" si="14"/>
        <v>#REF!</v>
      </c>
    </row>
    <row r="80" spans="1:14" x14ac:dyDescent="0.25">
      <c r="A80" t="s">
        <v>14</v>
      </c>
      <c r="B80" t="s">
        <v>61</v>
      </c>
      <c r="C80" t="s">
        <v>137</v>
      </c>
      <c r="D80" t="s">
        <v>113</v>
      </c>
      <c r="E80">
        <v>8810</v>
      </c>
      <c r="F80" s="7">
        <v>1</v>
      </c>
      <c r="G80" t="s">
        <v>121</v>
      </c>
      <c r="H80" s="14">
        <f>30*52</f>
        <v>1560</v>
      </c>
      <c r="I80" s="8">
        <v>42.08</v>
      </c>
      <c r="J80" s="12">
        <f t="shared" si="10"/>
        <v>65644.800000000003</v>
      </c>
      <c r="K80" s="12">
        <v>0</v>
      </c>
      <c r="M80" s="12">
        <f t="shared" si="13"/>
        <v>5021.83</v>
      </c>
      <c r="N80" s="12">
        <f t="shared" si="14"/>
        <v>70666.63</v>
      </c>
    </row>
    <row r="81" spans="1:14" x14ac:dyDescent="0.25">
      <c r="A81" t="s">
        <v>14</v>
      </c>
      <c r="B81" t="s">
        <v>22</v>
      </c>
      <c r="C81" t="s">
        <v>173</v>
      </c>
      <c r="D81" t="s">
        <v>162</v>
      </c>
      <c r="E81">
        <v>7720</v>
      </c>
      <c r="F81" s="7">
        <v>1</v>
      </c>
      <c r="G81" t="s">
        <v>122</v>
      </c>
      <c r="H81" s="14">
        <v>2184</v>
      </c>
      <c r="I81" s="8">
        <v>17.7</v>
      </c>
      <c r="J81" s="12">
        <f t="shared" si="10"/>
        <v>38656.800000000003</v>
      </c>
      <c r="K81" s="12" t="e">
        <f t="shared" ref="K81:K100" si="15">healthcare*F81</f>
        <v>#REF!</v>
      </c>
      <c r="L81" s="12" t="e">
        <f>J81*Pol_Retire</f>
        <v>#REF!</v>
      </c>
      <c r="M81" s="12">
        <f t="shared" si="13"/>
        <v>2957.25</v>
      </c>
      <c r="N81" s="12" t="e">
        <f t="shared" si="14"/>
        <v>#REF!</v>
      </c>
    </row>
    <row r="82" spans="1:14" x14ac:dyDescent="0.25">
      <c r="A82" t="s">
        <v>14</v>
      </c>
      <c r="B82" t="s">
        <v>22</v>
      </c>
      <c r="C82" t="s">
        <v>173</v>
      </c>
      <c r="D82" t="s">
        <v>178</v>
      </c>
      <c r="E82">
        <v>7720</v>
      </c>
      <c r="F82" s="7">
        <v>1</v>
      </c>
      <c r="G82" t="s">
        <v>122</v>
      </c>
      <c r="H82" s="14">
        <v>2184</v>
      </c>
      <c r="I82" s="8">
        <v>17.7</v>
      </c>
      <c r="J82" s="12">
        <f t="shared" si="10"/>
        <v>38656.800000000003</v>
      </c>
      <c r="K82" s="12" t="e">
        <f t="shared" si="15"/>
        <v>#REF!</v>
      </c>
      <c r="L82" s="12" t="e">
        <f>J82*Pol_Retire</f>
        <v>#REF!</v>
      </c>
      <c r="M82" s="12">
        <f t="shared" si="13"/>
        <v>2957.25</v>
      </c>
      <c r="N82" s="12" t="e">
        <f t="shared" si="14"/>
        <v>#REF!</v>
      </c>
    </row>
    <row r="83" spans="1:14" x14ac:dyDescent="0.25">
      <c r="A83" t="s">
        <v>14</v>
      </c>
      <c r="B83" t="s">
        <v>22</v>
      </c>
      <c r="C83" t="s">
        <v>173</v>
      </c>
      <c r="D83" t="s">
        <v>98</v>
      </c>
      <c r="E83">
        <v>7720</v>
      </c>
      <c r="F83" s="7">
        <v>1</v>
      </c>
      <c r="G83" t="s">
        <v>122</v>
      </c>
      <c r="H83" s="14">
        <v>2184</v>
      </c>
      <c r="I83" s="8">
        <v>18.21</v>
      </c>
      <c r="J83" s="12">
        <f t="shared" si="10"/>
        <v>39770.639999999999</v>
      </c>
      <c r="K83" s="12" t="e">
        <f t="shared" si="15"/>
        <v>#REF!</v>
      </c>
      <c r="L83" s="12" t="e">
        <f>J83*Pol_Retire</f>
        <v>#REF!</v>
      </c>
      <c r="M83" s="12">
        <f t="shared" si="13"/>
        <v>3042.45</v>
      </c>
      <c r="N83" s="12" t="e">
        <f t="shared" si="14"/>
        <v>#REF!</v>
      </c>
    </row>
    <row r="84" spans="1:14" hidden="1" x14ac:dyDescent="0.25">
      <c r="A84" t="s">
        <v>19</v>
      </c>
      <c r="B84" t="s">
        <v>27</v>
      </c>
      <c r="C84" t="s">
        <v>138</v>
      </c>
      <c r="D84" t="s">
        <v>26</v>
      </c>
      <c r="F84" s="7">
        <v>0</v>
      </c>
      <c r="G84" t="s">
        <v>122</v>
      </c>
      <c r="H84" s="14">
        <v>2080</v>
      </c>
      <c r="I84" s="8">
        <v>27.21</v>
      </c>
      <c r="J84" s="12">
        <f t="shared" si="10"/>
        <v>0</v>
      </c>
      <c r="K84" s="12" t="e">
        <f t="shared" si="15"/>
        <v>#REF!</v>
      </c>
      <c r="L84" s="12">
        <f>ROUND(+J84*0.065,2)</f>
        <v>0</v>
      </c>
      <c r="M84" s="12">
        <f t="shared" si="13"/>
        <v>0</v>
      </c>
      <c r="N84" s="12" t="e">
        <f t="shared" si="14"/>
        <v>#REF!</v>
      </c>
    </row>
    <row r="85" spans="1:14" x14ac:dyDescent="0.25">
      <c r="A85" t="s">
        <v>14</v>
      </c>
      <c r="B85" t="s">
        <v>22</v>
      </c>
      <c r="C85" t="s">
        <v>173</v>
      </c>
      <c r="D85" t="s">
        <v>103</v>
      </c>
      <c r="E85">
        <v>7720</v>
      </c>
      <c r="F85" s="7">
        <v>1</v>
      </c>
      <c r="G85" t="s">
        <v>122</v>
      </c>
      <c r="H85" s="14">
        <v>2184</v>
      </c>
      <c r="I85" s="8">
        <v>19.600000000000001</v>
      </c>
      <c r="J85" s="12">
        <f t="shared" si="10"/>
        <v>42806.400000000001</v>
      </c>
      <c r="K85" s="12" t="e">
        <f t="shared" si="15"/>
        <v>#REF!</v>
      </c>
      <c r="L85" s="12" t="e">
        <f>J85*Pol_Retire</f>
        <v>#REF!</v>
      </c>
      <c r="M85" s="12">
        <f t="shared" si="13"/>
        <v>3274.69</v>
      </c>
      <c r="N85" s="12" t="e">
        <f t="shared" si="14"/>
        <v>#REF!</v>
      </c>
    </row>
    <row r="86" spans="1:14" hidden="1" x14ac:dyDescent="0.25">
      <c r="A86" t="s">
        <v>58</v>
      </c>
      <c r="B86" t="s">
        <v>58</v>
      </c>
      <c r="C86" t="s">
        <v>195</v>
      </c>
      <c r="D86" t="s">
        <v>73</v>
      </c>
      <c r="F86" s="7">
        <v>0</v>
      </c>
      <c r="G86" t="s">
        <v>122</v>
      </c>
      <c r="H86" s="14">
        <v>2080</v>
      </c>
      <c r="I86" s="8">
        <v>26.05</v>
      </c>
      <c r="J86" s="12">
        <f t="shared" si="10"/>
        <v>0</v>
      </c>
      <c r="K86" s="12" t="e">
        <f t="shared" si="15"/>
        <v>#REF!</v>
      </c>
      <c r="L86" s="12">
        <f>ROUND(+J86*0.065,2)</f>
        <v>0</v>
      </c>
      <c r="M86" s="12">
        <f t="shared" si="13"/>
        <v>0</v>
      </c>
      <c r="N86" s="12" t="e">
        <f t="shared" si="14"/>
        <v>#REF!</v>
      </c>
    </row>
    <row r="87" spans="1:14" x14ac:dyDescent="0.25">
      <c r="A87" t="s">
        <v>14</v>
      </c>
      <c r="B87" t="s">
        <v>22</v>
      </c>
      <c r="C87" t="s">
        <v>173</v>
      </c>
      <c r="D87" t="s">
        <v>104</v>
      </c>
      <c r="E87">
        <v>7720</v>
      </c>
      <c r="F87" s="7">
        <v>1</v>
      </c>
      <c r="G87" t="s">
        <v>122</v>
      </c>
      <c r="H87" s="14">
        <v>2184</v>
      </c>
      <c r="I87" s="8">
        <v>21.09</v>
      </c>
      <c r="J87" s="12">
        <f t="shared" si="10"/>
        <v>46060.56</v>
      </c>
      <c r="K87" s="12" t="e">
        <f t="shared" si="15"/>
        <v>#REF!</v>
      </c>
      <c r="L87" s="12" t="e">
        <f t="shared" ref="L87:L92" si="16">J87*Pol_Retire</f>
        <v>#REF!</v>
      </c>
      <c r="M87" s="12">
        <f t="shared" si="13"/>
        <v>3523.63</v>
      </c>
      <c r="N87" s="12" t="e">
        <f t="shared" si="14"/>
        <v>#REF!</v>
      </c>
    </row>
    <row r="88" spans="1:14" x14ac:dyDescent="0.25">
      <c r="A88" t="s">
        <v>14</v>
      </c>
      <c r="B88" t="s">
        <v>22</v>
      </c>
      <c r="C88" t="s">
        <v>175</v>
      </c>
      <c r="D88" t="s">
        <v>106</v>
      </c>
      <c r="E88">
        <v>7720</v>
      </c>
      <c r="F88" s="7">
        <v>1</v>
      </c>
      <c r="G88" t="s">
        <v>122</v>
      </c>
      <c r="H88" s="14">
        <v>2080</v>
      </c>
      <c r="I88" s="8">
        <v>21.87</v>
      </c>
      <c r="J88" s="12">
        <f t="shared" si="10"/>
        <v>45489.599999999999</v>
      </c>
      <c r="K88" s="12" t="e">
        <f t="shared" si="15"/>
        <v>#REF!</v>
      </c>
      <c r="L88" s="12" t="e">
        <f t="shared" si="16"/>
        <v>#REF!</v>
      </c>
      <c r="M88" s="12">
        <f t="shared" si="13"/>
        <v>3479.95</v>
      </c>
      <c r="N88" s="12" t="e">
        <f t="shared" si="14"/>
        <v>#REF!</v>
      </c>
    </row>
    <row r="89" spans="1:14" x14ac:dyDescent="0.25">
      <c r="A89" t="s">
        <v>14</v>
      </c>
      <c r="B89" t="s">
        <v>22</v>
      </c>
      <c r="C89" t="s">
        <v>173</v>
      </c>
      <c r="D89" t="s">
        <v>88</v>
      </c>
      <c r="E89">
        <v>7720</v>
      </c>
      <c r="F89" s="7">
        <v>1</v>
      </c>
      <c r="G89" t="s">
        <v>122</v>
      </c>
      <c r="H89" s="14">
        <v>2184</v>
      </c>
      <c r="I89" s="8">
        <v>22.31</v>
      </c>
      <c r="J89" s="12">
        <f t="shared" si="10"/>
        <v>48725.04</v>
      </c>
      <c r="K89" s="12" t="e">
        <f t="shared" si="15"/>
        <v>#REF!</v>
      </c>
      <c r="L89" s="12" t="e">
        <f t="shared" si="16"/>
        <v>#REF!</v>
      </c>
      <c r="M89" s="12">
        <f t="shared" si="13"/>
        <v>3727.47</v>
      </c>
      <c r="N89" s="12" t="e">
        <f t="shared" si="14"/>
        <v>#REF!</v>
      </c>
    </row>
    <row r="90" spans="1:14" x14ac:dyDescent="0.25">
      <c r="A90" t="s">
        <v>14</v>
      </c>
      <c r="B90" t="s">
        <v>22</v>
      </c>
      <c r="C90" t="s">
        <v>173</v>
      </c>
      <c r="D90" t="s">
        <v>48</v>
      </c>
      <c r="E90">
        <v>7720</v>
      </c>
      <c r="F90" s="7">
        <v>1</v>
      </c>
      <c r="G90" t="s">
        <v>122</v>
      </c>
      <c r="H90" s="14">
        <v>2184</v>
      </c>
      <c r="I90" s="8">
        <v>22.86</v>
      </c>
      <c r="J90" s="12">
        <f t="shared" si="10"/>
        <v>49926.239999999998</v>
      </c>
      <c r="K90" s="12" t="e">
        <f t="shared" si="15"/>
        <v>#REF!</v>
      </c>
      <c r="L90" s="12" t="e">
        <f t="shared" si="16"/>
        <v>#REF!</v>
      </c>
      <c r="M90" s="12">
        <f t="shared" si="13"/>
        <v>3819.36</v>
      </c>
      <c r="N90" s="12" t="e">
        <f t="shared" si="14"/>
        <v>#REF!</v>
      </c>
    </row>
    <row r="91" spans="1:14" x14ac:dyDescent="0.25">
      <c r="A91" t="s">
        <v>14</v>
      </c>
      <c r="B91" t="s">
        <v>22</v>
      </c>
      <c r="C91" t="s">
        <v>170</v>
      </c>
      <c r="D91" t="s">
        <v>111</v>
      </c>
      <c r="E91">
        <v>7720</v>
      </c>
      <c r="F91" s="7">
        <v>1</v>
      </c>
      <c r="G91" t="s">
        <v>122</v>
      </c>
      <c r="H91" s="14">
        <v>2184</v>
      </c>
      <c r="I91" s="8">
        <v>24.55</v>
      </c>
      <c r="J91" s="12">
        <f t="shared" si="10"/>
        <v>53617.2</v>
      </c>
      <c r="K91" s="12" t="e">
        <f t="shared" si="15"/>
        <v>#REF!</v>
      </c>
      <c r="L91" s="12" t="e">
        <f t="shared" si="16"/>
        <v>#REF!</v>
      </c>
      <c r="M91" s="12">
        <f t="shared" si="13"/>
        <v>4101.72</v>
      </c>
      <c r="N91" s="12" t="e">
        <f t="shared" si="14"/>
        <v>#REF!</v>
      </c>
    </row>
    <row r="92" spans="1:14" x14ac:dyDescent="0.25">
      <c r="A92" t="s">
        <v>14</v>
      </c>
      <c r="B92" t="s">
        <v>22</v>
      </c>
      <c r="C92" t="s">
        <v>173</v>
      </c>
      <c r="D92" t="s">
        <v>84</v>
      </c>
      <c r="E92">
        <v>7720</v>
      </c>
      <c r="F92" s="7">
        <v>1</v>
      </c>
      <c r="G92" t="s">
        <v>122</v>
      </c>
      <c r="H92" s="14">
        <v>2080</v>
      </c>
      <c r="I92" s="8">
        <v>24.56</v>
      </c>
      <c r="J92" s="12">
        <f t="shared" si="10"/>
        <v>51084.800000000003</v>
      </c>
      <c r="K92" s="12" t="e">
        <f t="shared" si="15"/>
        <v>#REF!</v>
      </c>
      <c r="L92" s="12" t="e">
        <f t="shared" si="16"/>
        <v>#REF!</v>
      </c>
      <c r="M92" s="12">
        <f t="shared" si="13"/>
        <v>3907.99</v>
      </c>
      <c r="N92" s="12" t="e">
        <f t="shared" si="14"/>
        <v>#REF!</v>
      </c>
    </row>
    <row r="93" spans="1:14" hidden="1" x14ac:dyDescent="0.25">
      <c r="A93" t="s">
        <v>14</v>
      </c>
      <c r="B93" t="s">
        <v>54</v>
      </c>
      <c r="C93" t="s">
        <v>195</v>
      </c>
      <c r="D93" t="s">
        <v>73</v>
      </c>
      <c r="F93" s="7">
        <v>0</v>
      </c>
      <c r="G93" t="s">
        <v>122</v>
      </c>
      <c r="H93" s="14">
        <v>2080</v>
      </c>
      <c r="I93" s="8">
        <v>26.05</v>
      </c>
      <c r="J93" s="12">
        <f t="shared" si="10"/>
        <v>0</v>
      </c>
      <c r="K93" s="12" t="e">
        <f t="shared" si="15"/>
        <v>#REF!</v>
      </c>
      <c r="L93" s="12">
        <f>ROUND(+J93*0.065,2)</f>
        <v>0</v>
      </c>
      <c r="M93" s="12">
        <f t="shared" si="13"/>
        <v>0</v>
      </c>
      <c r="N93" s="12" t="e">
        <f t="shared" si="14"/>
        <v>#REF!</v>
      </c>
    </row>
    <row r="94" spans="1:14" hidden="1" x14ac:dyDescent="0.25">
      <c r="A94" t="s">
        <v>19</v>
      </c>
      <c r="B94" t="s">
        <v>56</v>
      </c>
      <c r="C94" t="s">
        <v>195</v>
      </c>
      <c r="D94" t="s">
        <v>73</v>
      </c>
      <c r="F94" s="7">
        <v>0</v>
      </c>
      <c r="G94" t="s">
        <v>122</v>
      </c>
      <c r="H94" s="14">
        <v>2080</v>
      </c>
      <c r="I94" s="8">
        <v>26.05</v>
      </c>
      <c r="J94" s="12">
        <f t="shared" si="10"/>
        <v>0</v>
      </c>
      <c r="K94" s="12" t="e">
        <f t="shared" si="15"/>
        <v>#REF!</v>
      </c>
      <c r="L94" s="12">
        <f>ROUND(+J94*0.065,2)</f>
        <v>0</v>
      </c>
      <c r="M94" s="12">
        <f t="shared" si="13"/>
        <v>0</v>
      </c>
      <c r="N94" s="12" t="e">
        <f t="shared" si="14"/>
        <v>#REF!</v>
      </c>
    </row>
    <row r="95" spans="1:14" x14ac:dyDescent="0.25">
      <c r="A95" t="s">
        <v>14</v>
      </c>
      <c r="B95" t="s">
        <v>22</v>
      </c>
      <c r="C95" t="s">
        <v>170</v>
      </c>
      <c r="D95" t="s">
        <v>31</v>
      </c>
      <c r="E95">
        <v>7720</v>
      </c>
      <c r="F95" s="7">
        <v>1</v>
      </c>
      <c r="G95" t="s">
        <v>122</v>
      </c>
      <c r="H95" s="14">
        <v>2184</v>
      </c>
      <c r="I95" s="8">
        <v>25.67</v>
      </c>
      <c r="J95" s="12">
        <f t="shared" si="10"/>
        <v>56063.28</v>
      </c>
      <c r="K95" s="12" t="e">
        <f t="shared" si="15"/>
        <v>#REF!</v>
      </c>
      <c r="L95" s="12" t="e">
        <f>J95*Pol_Retire</f>
        <v>#REF!</v>
      </c>
      <c r="M95" s="12">
        <f t="shared" si="13"/>
        <v>4288.84</v>
      </c>
      <c r="N95" s="12" t="e">
        <f t="shared" si="14"/>
        <v>#REF!</v>
      </c>
    </row>
    <row r="96" spans="1:14" x14ac:dyDescent="0.25">
      <c r="A96" t="s">
        <v>14</v>
      </c>
      <c r="B96" t="s">
        <v>22</v>
      </c>
      <c r="C96" t="s">
        <v>170</v>
      </c>
      <c r="D96" t="s">
        <v>23</v>
      </c>
      <c r="E96">
        <v>7720</v>
      </c>
      <c r="F96" s="7">
        <v>1</v>
      </c>
      <c r="G96" t="s">
        <v>122</v>
      </c>
      <c r="H96" s="14">
        <f>84*26</f>
        <v>2184</v>
      </c>
      <c r="I96" s="8">
        <v>28.47</v>
      </c>
      <c r="J96" s="12">
        <f t="shared" si="10"/>
        <v>62178.48</v>
      </c>
      <c r="K96" s="12" t="e">
        <f t="shared" si="15"/>
        <v>#REF!</v>
      </c>
      <c r="L96" s="12" t="e">
        <f>J96*Pol_Retire</f>
        <v>#REF!</v>
      </c>
      <c r="M96" s="12">
        <f t="shared" si="13"/>
        <v>4756.6499999999996</v>
      </c>
      <c r="N96" s="12" t="e">
        <f t="shared" si="14"/>
        <v>#REF!</v>
      </c>
    </row>
    <row r="97" spans="1:14" x14ac:dyDescent="0.25">
      <c r="A97" t="s">
        <v>14</v>
      </c>
      <c r="B97" t="s">
        <v>22</v>
      </c>
      <c r="C97" t="s">
        <v>170</v>
      </c>
      <c r="D97" t="s">
        <v>33</v>
      </c>
      <c r="E97">
        <v>7720</v>
      </c>
      <c r="F97" s="7">
        <v>1</v>
      </c>
      <c r="G97" t="s">
        <v>122</v>
      </c>
      <c r="H97" s="14">
        <v>2184</v>
      </c>
      <c r="I97" s="8">
        <v>28.47</v>
      </c>
      <c r="J97" s="12">
        <f t="shared" si="10"/>
        <v>62178.48</v>
      </c>
      <c r="K97" s="12" t="e">
        <f t="shared" si="15"/>
        <v>#REF!</v>
      </c>
      <c r="L97" s="12" t="e">
        <f>J97*Pol_Retire</f>
        <v>#REF!</v>
      </c>
      <c r="M97" s="12">
        <f t="shared" si="13"/>
        <v>4756.6499999999996</v>
      </c>
      <c r="N97" s="12" t="e">
        <f t="shared" si="14"/>
        <v>#REF!</v>
      </c>
    </row>
    <row r="98" spans="1:14" x14ac:dyDescent="0.25">
      <c r="A98" t="s">
        <v>14</v>
      </c>
      <c r="B98" t="s">
        <v>22</v>
      </c>
      <c r="C98" t="s">
        <v>172</v>
      </c>
      <c r="D98" t="s">
        <v>32</v>
      </c>
      <c r="E98">
        <v>7720</v>
      </c>
      <c r="F98" s="7">
        <v>1</v>
      </c>
      <c r="G98" t="s">
        <v>122</v>
      </c>
      <c r="H98" s="14">
        <v>2080</v>
      </c>
      <c r="I98" s="8">
        <v>37.51</v>
      </c>
      <c r="J98" s="12">
        <f t="shared" ref="J98:J129" si="17">ROUND((+H98*F98)*I98,3)</f>
        <v>78020.800000000003</v>
      </c>
      <c r="K98" s="12" t="e">
        <f t="shared" si="15"/>
        <v>#REF!</v>
      </c>
      <c r="L98" s="12" t="e">
        <f>J98*Pol_Retire</f>
        <v>#REF!</v>
      </c>
      <c r="M98" s="12">
        <f t="shared" ref="M98:M129" si="18">ROUND(J98*0.0765,2)</f>
        <v>5968.59</v>
      </c>
      <c r="N98" s="12" t="e">
        <f t="shared" ref="N98:N103" si="19">SUM(J98:M98)</f>
        <v>#REF!</v>
      </c>
    </row>
    <row r="99" spans="1:14" x14ac:dyDescent="0.25">
      <c r="A99" t="s">
        <v>14</v>
      </c>
      <c r="B99" t="s">
        <v>22</v>
      </c>
      <c r="C99" t="s">
        <v>174</v>
      </c>
      <c r="D99" t="s">
        <v>65</v>
      </c>
      <c r="E99">
        <v>7720</v>
      </c>
      <c r="F99" s="7">
        <v>1</v>
      </c>
      <c r="G99" t="s">
        <v>122</v>
      </c>
      <c r="H99" s="14">
        <v>2080</v>
      </c>
      <c r="I99" s="8">
        <v>40.78</v>
      </c>
      <c r="J99" s="12">
        <f t="shared" si="17"/>
        <v>84822.399999999994</v>
      </c>
      <c r="K99" s="12" t="e">
        <f t="shared" si="15"/>
        <v>#REF!</v>
      </c>
      <c r="L99" s="12" t="e">
        <f>J99*Pol_Retire</f>
        <v>#REF!</v>
      </c>
      <c r="M99" s="12">
        <f t="shared" si="18"/>
        <v>6488.91</v>
      </c>
      <c r="N99" s="12" t="e">
        <f t="shared" si="19"/>
        <v>#REF!</v>
      </c>
    </row>
    <row r="100" spans="1:14" x14ac:dyDescent="0.25">
      <c r="A100" t="s">
        <v>14</v>
      </c>
      <c r="B100" t="s">
        <v>63</v>
      </c>
      <c r="C100" t="s">
        <v>171</v>
      </c>
      <c r="D100" t="s">
        <v>37</v>
      </c>
      <c r="E100">
        <v>8810</v>
      </c>
      <c r="F100" s="7">
        <v>1</v>
      </c>
      <c r="G100" t="s">
        <v>122</v>
      </c>
      <c r="H100" s="14">
        <v>2080</v>
      </c>
      <c r="I100" s="8">
        <v>15.34</v>
      </c>
      <c r="J100" s="12">
        <f t="shared" si="17"/>
        <v>31907.200000000001</v>
      </c>
      <c r="K100" s="12" t="e">
        <f t="shared" si="15"/>
        <v>#REF!</v>
      </c>
      <c r="L100" s="12">
        <f>J100*0.065</f>
        <v>2073.9680000000003</v>
      </c>
      <c r="M100" s="12">
        <f t="shared" si="18"/>
        <v>2440.9</v>
      </c>
      <c r="N100" s="12" t="e">
        <f t="shared" si="19"/>
        <v>#REF!</v>
      </c>
    </row>
    <row r="101" spans="1:14" hidden="1" x14ac:dyDescent="0.25">
      <c r="A101" t="s">
        <v>62</v>
      </c>
      <c r="B101" t="s">
        <v>62</v>
      </c>
      <c r="C101" t="s">
        <v>145</v>
      </c>
      <c r="D101" t="s">
        <v>108</v>
      </c>
      <c r="F101" s="7">
        <v>0</v>
      </c>
      <c r="G101" t="s">
        <v>122</v>
      </c>
      <c r="H101" s="14">
        <v>2080</v>
      </c>
      <c r="I101" s="8">
        <v>61.06</v>
      </c>
      <c r="J101" s="12">
        <f t="shared" si="17"/>
        <v>0</v>
      </c>
      <c r="K101" s="12" t="e">
        <f>WWHEALTH*F101</f>
        <v>#REF!</v>
      </c>
      <c r="L101" s="12">
        <f>ROUND(+J101*0.065,2)</f>
        <v>0</v>
      </c>
      <c r="M101" s="12">
        <f t="shared" si="18"/>
        <v>0</v>
      </c>
      <c r="N101" s="12" t="e">
        <f t="shared" si="19"/>
        <v>#REF!</v>
      </c>
    </row>
    <row r="102" spans="1:14" hidden="1" x14ac:dyDescent="0.25">
      <c r="A102" t="s">
        <v>58</v>
      </c>
      <c r="B102" t="s">
        <v>58</v>
      </c>
      <c r="C102" t="s">
        <v>145</v>
      </c>
      <c r="D102" t="s">
        <v>108</v>
      </c>
      <c r="F102" s="7">
        <v>0</v>
      </c>
      <c r="G102" t="s">
        <v>122</v>
      </c>
      <c r="H102" s="14">
        <v>2080</v>
      </c>
      <c r="I102" s="8">
        <v>61.06</v>
      </c>
      <c r="J102" s="12">
        <f t="shared" si="17"/>
        <v>0</v>
      </c>
      <c r="K102" s="12" t="e">
        <f>WWHEALTH*F102</f>
        <v>#REF!</v>
      </c>
      <c r="L102" s="12">
        <f>ROUND(+J102*0.065,2)</f>
        <v>0</v>
      </c>
      <c r="M102" s="12">
        <f t="shared" si="18"/>
        <v>0</v>
      </c>
      <c r="N102" s="12" t="e">
        <f t="shared" si="19"/>
        <v>#REF!</v>
      </c>
    </row>
    <row r="103" spans="1:14" hidden="1" x14ac:dyDescent="0.25">
      <c r="A103" t="s">
        <v>19</v>
      </c>
      <c r="B103" t="s">
        <v>19</v>
      </c>
      <c r="C103" t="s">
        <v>145</v>
      </c>
      <c r="D103" t="s">
        <v>108</v>
      </c>
      <c r="F103" s="7">
        <v>0</v>
      </c>
      <c r="G103" t="s">
        <v>122</v>
      </c>
      <c r="H103" s="14">
        <v>2080</v>
      </c>
      <c r="I103" s="8">
        <v>61.06</v>
      </c>
      <c r="J103" s="12">
        <f t="shared" si="17"/>
        <v>0</v>
      </c>
      <c r="K103" s="12" t="e">
        <f>WWHEALTH*F103</f>
        <v>#REF!</v>
      </c>
      <c r="L103" s="12">
        <f>ROUND(+J103*0.065,2)</f>
        <v>0</v>
      </c>
      <c r="M103" s="12">
        <f t="shared" si="18"/>
        <v>0</v>
      </c>
      <c r="N103" s="12" t="e">
        <f t="shared" si="19"/>
        <v>#REF!</v>
      </c>
    </row>
    <row r="104" spans="1:14" x14ac:dyDescent="0.25">
      <c r="A104" t="s">
        <v>14</v>
      </c>
      <c r="B104" t="s">
        <v>63</v>
      </c>
      <c r="C104" t="s">
        <v>176</v>
      </c>
      <c r="D104" t="s">
        <v>116</v>
      </c>
      <c r="E104">
        <v>8810</v>
      </c>
      <c r="F104" s="7">
        <v>1</v>
      </c>
      <c r="G104" t="s">
        <v>121</v>
      </c>
      <c r="H104" s="14">
        <f>27*52</f>
        <v>1404</v>
      </c>
      <c r="I104" s="8">
        <v>17.329999999999998</v>
      </c>
      <c r="J104" s="12">
        <f t="shared" si="17"/>
        <v>24331.32</v>
      </c>
      <c r="K104" s="12">
        <v>0</v>
      </c>
      <c r="M104" s="12">
        <f t="shared" si="18"/>
        <v>1861.35</v>
      </c>
    </row>
    <row r="105" spans="1:14" x14ac:dyDescent="0.25">
      <c r="A105" t="s">
        <v>14</v>
      </c>
      <c r="B105" t="s">
        <v>63</v>
      </c>
      <c r="C105" t="s">
        <v>177</v>
      </c>
      <c r="D105" t="s">
        <v>66</v>
      </c>
      <c r="E105">
        <v>8810</v>
      </c>
      <c r="F105" s="7">
        <v>1</v>
      </c>
      <c r="G105" t="s">
        <v>122</v>
      </c>
      <c r="H105" s="14">
        <v>2080</v>
      </c>
      <c r="I105" s="8">
        <v>19.88</v>
      </c>
      <c r="J105" s="12">
        <f t="shared" si="17"/>
        <v>41350.400000000001</v>
      </c>
      <c r="K105" s="12" t="e">
        <f t="shared" ref="K105:K141" si="20">healthcare*F105</f>
        <v>#REF!</v>
      </c>
      <c r="L105" s="12">
        <f>J105*0.065</f>
        <v>2687.7760000000003</v>
      </c>
      <c r="M105" s="12">
        <f t="shared" si="18"/>
        <v>3163.31</v>
      </c>
      <c r="N105" s="12" t="e">
        <f t="shared" ref="N105:N152" si="21">SUM(J105:M105)</f>
        <v>#REF!</v>
      </c>
    </row>
    <row r="106" spans="1:14" x14ac:dyDescent="0.25">
      <c r="A106" t="s">
        <v>62</v>
      </c>
      <c r="B106" t="s">
        <v>70</v>
      </c>
      <c r="C106" t="s">
        <v>191</v>
      </c>
      <c r="D106" t="s">
        <v>83</v>
      </c>
      <c r="E106">
        <v>9403</v>
      </c>
      <c r="F106" s="7">
        <v>1</v>
      </c>
      <c r="G106" t="s">
        <v>122</v>
      </c>
      <c r="H106" s="14">
        <v>2080</v>
      </c>
      <c r="I106" s="8">
        <v>15.44</v>
      </c>
      <c r="J106" s="12">
        <f t="shared" si="17"/>
        <v>32115.200000000001</v>
      </c>
      <c r="K106" s="12" t="e">
        <f t="shared" si="20"/>
        <v>#REF!</v>
      </c>
      <c r="L106" s="12">
        <f t="shared" ref="L106:L131" si="22">ROUND(+J106*0.065,2)</f>
        <v>2087.4899999999998</v>
      </c>
      <c r="M106" s="12">
        <f t="shared" si="18"/>
        <v>2456.81</v>
      </c>
      <c r="N106" s="12" t="e">
        <f t="shared" si="21"/>
        <v>#REF!</v>
      </c>
    </row>
    <row r="107" spans="1:14" x14ac:dyDescent="0.25">
      <c r="A107" t="s">
        <v>62</v>
      </c>
      <c r="B107" t="s">
        <v>70</v>
      </c>
      <c r="C107" t="s">
        <v>191</v>
      </c>
      <c r="D107" t="s">
        <v>81</v>
      </c>
      <c r="E107">
        <v>9403</v>
      </c>
      <c r="F107" s="7">
        <v>1</v>
      </c>
      <c r="G107" t="s">
        <v>122</v>
      </c>
      <c r="H107" s="14">
        <v>2080</v>
      </c>
      <c r="I107" s="8">
        <v>15.82</v>
      </c>
      <c r="J107" s="12">
        <f t="shared" si="17"/>
        <v>32905.599999999999</v>
      </c>
      <c r="K107" s="12" t="e">
        <f t="shared" si="20"/>
        <v>#REF!</v>
      </c>
      <c r="L107" s="12">
        <f t="shared" si="22"/>
        <v>2138.86</v>
      </c>
      <c r="M107" s="12">
        <f t="shared" si="18"/>
        <v>2517.2800000000002</v>
      </c>
      <c r="N107" s="12" t="e">
        <f t="shared" si="21"/>
        <v>#REF!</v>
      </c>
    </row>
    <row r="108" spans="1:14" x14ac:dyDescent="0.25">
      <c r="A108" t="s">
        <v>62</v>
      </c>
      <c r="B108" t="s">
        <v>70</v>
      </c>
      <c r="C108" t="s">
        <v>191</v>
      </c>
      <c r="D108" t="s">
        <v>71</v>
      </c>
      <c r="E108">
        <v>9403</v>
      </c>
      <c r="F108" s="7">
        <v>1</v>
      </c>
      <c r="G108" t="s">
        <v>122</v>
      </c>
      <c r="H108" s="14">
        <v>2080</v>
      </c>
      <c r="I108" s="8">
        <v>16.75</v>
      </c>
      <c r="J108" s="12">
        <f t="shared" si="17"/>
        <v>34840</v>
      </c>
      <c r="K108" s="12" t="e">
        <f t="shared" si="20"/>
        <v>#REF!</v>
      </c>
      <c r="L108" s="12">
        <f t="shared" si="22"/>
        <v>2264.6</v>
      </c>
      <c r="M108" s="12">
        <f t="shared" si="18"/>
        <v>2665.26</v>
      </c>
      <c r="N108" s="12" t="e">
        <f t="shared" si="21"/>
        <v>#REF!</v>
      </c>
    </row>
    <row r="109" spans="1:14" x14ac:dyDescent="0.25">
      <c r="A109" t="s">
        <v>62</v>
      </c>
      <c r="B109" t="s">
        <v>70</v>
      </c>
      <c r="C109" t="s">
        <v>191</v>
      </c>
      <c r="D109" t="s">
        <v>82</v>
      </c>
      <c r="E109">
        <v>9403</v>
      </c>
      <c r="F109" s="7">
        <v>1</v>
      </c>
      <c r="G109" t="s">
        <v>122</v>
      </c>
      <c r="H109" s="14">
        <v>2080</v>
      </c>
      <c r="I109" s="8">
        <v>17.100000000000001</v>
      </c>
      <c r="J109" s="12">
        <f t="shared" si="17"/>
        <v>35568</v>
      </c>
      <c r="K109" s="12" t="e">
        <f t="shared" si="20"/>
        <v>#REF!</v>
      </c>
      <c r="L109" s="12">
        <f t="shared" si="22"/>
        <v>2311.92</v>
      </c>
      <c r="M109" s="12">
        <f t="shared" si="18"/>
        <v>2720.95</v>
      </c>
      <c r="N109" s="12" t="e">
        <f t="shared" si="21"/>
        <v>#REF!</v>
      </c>
    </row>
    <row r="110" spans="1:14" x14ac:dyDescent="0.25">
      <c r="A110" t="s">
        <v>62</v>
      </c>
      <c r="B110" t="s">
        <v>70</v>
      </c>
      <c r="C110" t="s">
        <v>190</v>
      </c>
      <c r="D110" t="s">
        <v>75</v>
      </c>
      <c r="E110">
        <v>9403</v>
      </c>
      <c r="F110" s="7">
        <v>1</v>
      </c>
      <c r="G110" t="s">
        <v>122</v>
      </c>
      <c r="H110" s="14">
        <v>2080</v>
      </c>
      <c r="I110" s="8">
        <v>24.74</v>
      </c>
      <c r="J110" s="12">
        <f t="shared" si="17"/>
        <v>51459.199999999997</v>
      </c>
      <c r="K110" s="12" t="e">
        <f t="shared" si="20"/>
        <v>#REF!</v>
      </c>
      <c r="L110" s="12">
        <f t="shared" si="22"/>
        <v>3344.85</v>
      </c>
      <c r="M110" s="12">
        <f t="shared" si="18"/>
        <v>3936.63</v>
      </c>
      <c r="N110" s="12" t="e">
        <f t="shared" si="21"/>
        <v>#REF!</v>
      </c>
    </row>
    <row r="111" spans="1:14" hidden="1" x14ac:dyDescent="0.25">
      <c r="A111" t="s">
        <v>14</v>
      </c>
      <c r="B111" t="s">
        <v>41</v>
      </c>
      <c r="C111" t="s">
        <v>168</v>
      </c>
      <c r="D111" t="s">
        <v>166</v>
      </c>
      <c r="F111" s="7">
        <v>0</v>
      </c>
      <c r="G111" t="s">
        <v>122</v>
      </c>
      <c r="H111" s="14">
        <v>2080</v>
      </c>
      <c r="I111" s="8">
        <v>16</v>
      </c>
      <c r="J111" s="12">
        <f t="shared" si="17"/>
        <v>0</v>
      </c>
      <c r="K111" s="12" t="e">
        <f t="shared" si="20"/>
        <v>#REF!</v>
      </c>
      <c r="L111" s="12">
        <f t="shared" si="22"/>
        <v>0</v>
      </c>
      <c r="M111" s="12">
        <f t="shared" si="18"/>
        <v>0</v>
      </c>
      <c r="N111" s="12" t="e">
        <f t="shared" si="21"/>
        <v>#REF!</v>
      </c>
    </row>
    <row r="112" spans="1:14" x14ac:dyDescent="0.25">
      <c r="A112" t="s">
        <v>62</v>
      </c>
      <c r="B112" t="s">
        <v>70</v>
      </c>
      <c r="C112" t="s">
        <v>189</v>
      </c>
      <c r="D112" t="s">
        <v>85</v>
      </c>
      <c r="E112">
        <v>9403</v>
      </c>
      <c r="F112" s="7">
        <v>1</v>
      </c>
      <c r="G112" t="s">
        <v>122</v>
      </c>
      <c r="H112" s="14">
        <v>2080</v>
      </c>
      <c r="I112" s="8">
        <v>30.28</v>
      </c>
      <c r="J112" s="12">
        <f t="shared" si="17"/>
        <v>62982.400000000001</v>
      </c>
      <c r="K112" s="12" t="e">
        <f t="shared" si="20"/>
        <v>#REF!</v>
      </c>
      <c r="L112" s="12">
        <f t="shared" si="22"/>
        <v>4093.86</v>
      </c>
      <c r="M112" s="12">
        <f t="shared" si="18"/>
        <v>4818.1499999999996</v>
      </c>
      <c r="N112" s="12" t="e">
        <f t="shared" si="21"/>
        <v>#REF!</v>
      </c>
    </row>
    <row r="113" spans="1:14" hidden="1" x14ac:dyDescent="0.25">
      <c r="A113" t="s">
        <v>62</v>
      </c>
      <c r="B113" t="s">
        <v>62</v>
      </c>
      <c r="C113" t="s">
        <v>146</v>
      </c>
      <c r="D113" t="s">
        <v>143</v>
      </c>
      <c r="F113" s="7">
        <v>0</v>
      </c>
      <c r="G113" t="s">
        <v>122</v>
      </c>
      <c r="H113" s="14">
        <v>2080</v>
      </c>
      <c r="I113" s="8">
        <v>26.75</v>
      </c>
      <c r="J113" s="12">
        <f t="shared" si="17"/>
        <v>0</v>
      </c>
      <c r="K113" s="12" t="e">
        <f t="shared" si="20"/>
        <v>#REF!</v>
      </c>
      <c r="L113" s="12">
        <f t="shared" si="22"/>
        <v>0</v>
      </c>
      <c r="M113" s="12">
        <f t="shared" si="18"/>
        <v>0</v>
      </c>
      <c r="N113" s="12" t="e">
        <f t="shared" si="21"/>
        <v>#REF!</v>
      </c>
    </row>
    <row r="114" spans="1:14" x14ac:dyDescent="0.25">
      <c r="A114" t="s">
        <v>19</v>
      </c>
      <c r="B114" t="s">
        <v>57</v>
      </c>
      <c r="C114" t="s">
        <v>163</v>
      </c>
      <c r="D114" t="s">
        <v>163</v>
      </c>
      <c r="E114">
        <v>5509</v>
      </c>
      <c r="F114" s="7">
        <v>1</v>
      </c>
      <c r="G114" t="s">
        <v>122</v>
      </c>
      <c r="H114" s="14">
        <v>2080</v>
      </c>
      <c r="I114" s="8">
        <v>14.28</v>
      </c>
      <c r="J114" s="12">
        <f t="shared" si="17"/>
        <v>29702.400000000001</v>
      </c>
      <c r="K114" s="12" t="e">
        <f t="shared" si="20"/>
        <v>#REF!</v>
      </c>
      <c r="L114" s="12">
        <f t="shared" si="22"/>
        <v>1930.66</v>
      </c>
      <c r="M114" s="12">
        <f t="shared" si="18"/>
        <v>2272.23</v>
      </c>
      <c r="N114" s="12" t="e">
        <f t="shared" si="21"/>
        <v>#REF!</v>
      </c>
    </row>
    <row r="115" spans="1:14" x14ac:dyDescent="0.25">
      <c r="A115" t="s">
        <v>19</v>
      </c>
      <c r="B115" t="s">
        <v>57</v>
      </c>
      <c r="C115" t="s">
        <v>208</v>
      </c>
      <c r="D115" t="s">
        <v>68</v>
      </c>
      <c r="E115">
        <v>5509</v>
      </c>
      <c r="F115" s="7">
        <v>1</v>
      </c>
      <c r="G115" t="s">
        <v>122</v>
      </c>
      <c r="H115" s="14">
        <v>2080</v>
      </c>
      <c r="I115" s="8">
        <v>15.56</v>
      </c>
      <c r="J115" s="12">
        <f t="shared" si="17"/>
        <v>32364.799999999999</v>
      </c>
      <c r="K115" s="12" t="e">
        <f t="shared" si="20"/>
        <v>#REF!</v>
      </c>
      <c r="L115" s="12">
        <f t="shared" si="22"/>
        <v>2103.71</v>
      </c>
      <c r="M115" s="12">
        <f t="shared" si="18"/>
        <v>2475.91</v>
      </c>
      <c r="N115" s="12" t="e">
        <f t="shared" si="21"/>
        <v>#REF!</v>
      </c>
    </row>
    <row r="116" spans="1:14" x14ac:dyDescent="0.25">
      <c r="A116" t="s">
        <v>19</v>
      </c>
      <c r="B116" t="s">
        <v>57</v>
      </c>
      <c r="C116" t="s">
        <v>192</v>
      </c>
      <c r="D116" t="s">
        <v>55</v>
      </c>
      <c r="E116">
        <v>5509</v>
      </c>
      <c r="F116" s="7">
        <v>1</v>
      </c>
      <c r="G116" t="s">
        <v>122</v>
      </c>
      <c r="H116" s="14">
        <v>2080</v>
      </c>
      <c r="I116" s="8">
        <v>19.760000000000002</v>
      </c>
      <c r="J116" s="12">
        <f t="shared" si="17"/>
        <v>41100.800000000003</v>
      </c>
      <c r="K116" s="12" t="e">
        <f t="shared" si="20"/>
        <v>#REF!</v>
      </c>
      <c r="L116" s="12">
        <f t="shared" si="22"/>
        <v>2671.55</v>
      </c>
      <c r="M116" s="12">
        <f t="shared" si="18"/>
        <v>3144.21</v>
      </c>
      <c r="N116" s="12" t="e">
        <f t="shared" si="21"/>
        <v>#REF!</v>
      </c>
    </row>
    <row r="117" spans="1:14" hidden="1" x14ac:dyDescent="0.25">
      <c r="A117" t="s">
        <v>58</v>
      </c>
      <c r="B117" t="s">
        <v>58</v>
      </c>
      <c r="C117" t="s">
        <v>146</v>
      </c>
      <c r="D117" t="s">
        <v>143</v>
      </c>
      <c r="F117" s="7">
        <v>0</v>
      </c>
      <c r="G117" t="s">
        <v>122</v>
      </c>
      <c r="H117" s="14">
        <v>2080</v>
      </c>
      <c r="I117" s="8">
        <v>26.75</v>
      </c>
      <c r="J117" s="12">
        <f t="shared" si="17"/>
        <v>0</v>
      </c>
      <c r="K117" s="12" t="e">
        <f t="shared" si="20"/>
        <v>#REF!</v>
      </c>
      <c r="L117" s="12">
        <f t="shared" si="22"/>
        <v>0</v>
      </c>
      <c r="M117" s="12">
        <f t="shared" si="18"/>
        <v>0</v>
      </c>
      <c r="N117" s="12" t="e">
        <f t="shared" si="21"/>
        <v>#REF!</v>
      </c>
    </row>
    <row r="118" spans="1:14" hidden="1" x14ac:dyDescent="0.25">
      <c r="A118" t="s">
        <v>19</v>
      </c>
      <c r="B118" t="s">
        <v>19</v>
      </c>
      <c r="C118" t="s">
        <v>146</v>
      </c>
      <c r="D118" t="s">
        <v>143</v>
      </c>
      <c r="F118" s="7">
        <v>0</v>
      </c>
      <c r="G118" t="s">
        <v>122</v>
      </c>
      <c r="H118" s="14">
        <v>2080</v>
      </c>
      <c r="I118" s="8">
        <v>26.75</v>
      </c>
      <c r="J118" s="12">
        <f t="shared" si="17"/>
        <v>0</v>
      </c>
      <c r="K118" s="12" t="e">
        <f t="shared" si="20"/>
        <v>#REF!</v>
      </c>
      <c r="L118" s="12">
        <f t="shared" si="22"/>
        <v>0</v>
      </c>
      <c r="M118" s="12">
        <f t="shared" si="18"/>
        <v>0</v>
      </c>
      <c r="N118" s="12" t="e">
        <f t="shared" si="21"/>
        <v>#REF!</v>
      </c>
    </row>
    <row r="119" spans="1:14" x14ac:dyDescent="0.25">
      <c r="A119" t="s">
        <v>19</v>
      </c>
      <c r="B119" t="s">
        <v>57</v>
      </c>
      <c r="C119" t="s">
        <v>195</v>
      </c>
      <c r="D119" t="s">
        <v>73</v>
      </c>
      <c r="E119">
        <v>7520</v>
      </c>
      <c r="F119" s="7">
        <v>1</v>
      </c>
      <c r="G119" t="s">
        <v>122</v>
      </c>
      <c r="H119" s="14">
        <v>2080</v>
      </c>
      <c r="I119" s="8">
        <v>26.05</v>
      </c>
      <c r="J119" s="12">
        <f t="shared" si="17"/>
        <v>54184</v>
      </c>
      <c r="K119" s="12" t="e">
        <f t="shared" si="20"/>
        <v>#REF!</v>
      </c>
      <c r="L119" s="12">
        <f t="shared" si="22"/>
        <v>3521.96</v>
      </c>
      <c r="M119" s="12">
        <f t="shared" si="18"/>
        <v>4145.08</v>
      </c>
      <c r="N119" s="12" t="e">
        <f t="shared" si="21"/>
        <v>#REF!</v>
      </c>
    </row>
    <row r="120" spans="1:14" hidden="1" x14ac:dyDescent="0.25">
      <c r="A120" t="s">
        <v>14</v>
      </c>
      <c r="B120" t="s">
        <v>41</v>
      </c>
      <c r="C120" t="s">
        <v>168</v>
      </c>
      <c r="D120" t="s">
        <v>165</v>
      </c>
      <c r="F120" s="7">
        <v>0</v>
      </c>
      <c r="G120" t="s">
        <v>122</v>
      </c>
      <c r="H120" s="14">
        <v>2080</v>
      </c>
      <c r="I120" s="8">
        <v>16</v>
      </c>
      <c r="J120" s="12">
        <f t="shared" si="17"/>
        <v>0</v>
      </c>
      <c r="K120" s="12" t="e">
        <f t="shared" si="20"/>
        <v>#REF!</v>
      </c>
      <c r="L120" s="12">
        <f t="shared" si="22"/>
        <v>0</v>
      </c>
      <c r="M120" s="12">
        <f t="shared" si="18"/>
        <v>0</v>
      </c>
      <c r="N120" s="12" t="e">
        <f t="shared" si="21"/>
        <v>#REF!</v>
      </c>
    </row>
    <row r="121" spans="1:14" x14ac:dyDescent="0.25">
      <c r="A121" t="s">
        <v>19</v>
      </c>
      <c r="B121" t="s">
        <v>56</v>
      </c>
      <c r="C121" t="s">
        <v>193</v>
      </c>
      <c r="D121" t="s">
        <v>112</v>
      </c>
      <c r="E121">
        <v>5509</v>
      </c>
      <c r="F121" s="7">
        <v>1</v>
      </c>
      <c r="G121" t="s">
        <v>122</v>
      </c>
      <c r="H121" s="14">
        <v>2080</v>
      </c>
      <c r="I121" s="8">
        <v>15</v>
      </c>
      <c r="J121" s="12">
        <f t="shared" si="17"/>
        <v>31200</v>
      </c>
      <c r="K121" s="12" t="e">
        <f t="shared" si="20"/>
        <v>#REF!</v>
      </c>
      <c r="L121" s="12">
        <f t="shared" si="22"/>
        <v>2028</v>
      </c>
      <c r="M121" s="12">
        <f t="shared" si="18"/>
        <v>2386.8000000000002</v>
      </c>
      <c r="N121" s="12" t="e">
        <f t="shared" si="21"/>
        <v>#REF!</v>
      </c>
    </row>
    <row r="122" spans="1:14" hidden="1" x14ac:dyDescent="0.25">
      <c r="A122" t="s">
        <v>62</v>
      </c>
      <c r="B122" t="s">
        <v>62</v>
      </c>
      <c r="C122" t="s">
        <v>125</v>
      </c>
      <c r="D122" t="s">
        <v>125</v>
      </c>
      <c r="F122" s="7">
        <v>0</v>
      </c>
      <c r="G122" t="s">
        <v>122</v>
      </c>
      <c r="H122" s="14">
        <v>2080</v>
      </c>
      <c r="I122" s="8">
        <f>95000/2080</f>
        <v>45.67307692307692</v>
      </c>
      <c r="J122" s="12">
        <f t="shared" si="17"/>
        <v>0</v>
      </c>
      <c r="K122" s="12" t="e">
        <f t="shared" si="20"/>
        <v>#REF!</v>
      </c>
      <c r="L122" s="12">
        <f t="shared" si="22"/>
        <v>0</v>
      </c>
      <c r="M122" s="12">
        <f t="shared" si="18"/>
        <v>0</v>
      </c>
      <c r="N122" s="12" t="e">
        <f t="shared" si="21"/>
        <v>#REF!</v>
      </c>
    </row>
    <row r="123" spans="1:14" hidden="1" x14ac:dyDescent="0.25">
      <c r="A123" t="s">
        <v>58</v>
      </c>
      <c r="B123" t="s">
        <v>58</v>
      </c>
      <c r="C123" t="s">
        <v>125</v>
      </c>
      <c r="D123" t="s">
        <v>125</v>
      </c>
      <c r="F123" s="7">
        <v>0</v>
      </c>
      <c r="G123" t="s">
        <v>122</v>
      </c>
      <c r="H123" s="14">
        <v>2080</v>
      </c>
      <c r="I123" s="8">
        <f>95000/2080</f>
        <v>45.67307692307692</v>
      </c>
      <c r="J123" s="12">
        <f t="shared" si="17"/>
        <v>0</v>
      </c>
      <c r="K123" s="12" t="e">
        <f t="shared" si="20"/>
        <v>#REF!</v>
      </c>
      <c r="L123" s="12">
        <f t="shared" si="22"/>
        <v>0</v>
      </c>
      <c r="M123" s="12">
        <f t="shared" si="18"/>
        <v>0</v>
      </c>
      <c r="N123" s="12" t="e">
        <f t="shared" si="21"/>
        <v>#REF!</v>
      </c>
    </row>
    <row r="124" spans="1:14" hidden="1" x14ac:dyDescent="0.25">
      <c r="A124" t="s">
        <v>19</v>
      </c>
      <c r="B124" t="s">
        <v>19</v>
      </c>
      <c r="C124" t="s">
        <v>125</v>
      </c>
      <c r="D124" t="s">
        <v>125</v>
      </c>
      <c r="F124" s="7">
        <v>0</v>
      </c>
      <c r="G124" t="s">
        <v>122</v>
      </c>
      <c r="H124" s="14">
        <v>2080</v>
      </c>
      <c r="I124" s="8">
        <f>95000/2080</f>
        <v>45.67307692307692</v>
      </c>
      <c r="J124" s="12">
        <f t="shared" si="17"/>
        <v>0</v>
      </c>
      <c r="K124" s="12" t="e">
        <f t="shared" si="20"/>
        <v>#REF!</v>
      </c>
      <c r="L124" s="12">
        <f t="shared" si="22"/>
        <v>0</v>
      </c>
      <c r="M124" s="12">
        <f t="shared" si="18"/>
        <v>0</v>
      </c>
      <c r="N124" s="12" t="e">
        <f t="shared" si="21"/>
        <v>#REF!</v>
      </c>
    </row>
    <row r="125" spans="1:14" x14ac:dyDescent="0.25">
      <c r="A125" t="s">
        <v>19</v>
      </c>
      <c r="B125" t="s">
        <v>56</v>
      </c>
      <c r="C125" t="s">
        <v>163</v>
      </c>
      <c r="D125" t="s">
        <v>89</v>
      </c>
      <c r="E125">
        <v>7520</v>
      </c>
      <c r="F125" s="7">
        <v>1</v>
      </c>
      <c r="G125" t="s">
        <v>122</v>
      </c>
      <c r="H125" s="14">
        <v>2080</v>
      </c>
      <c r="I125" s="8">
        <v>15.52</v>
      </c>
      <c r="J125" s="12">
        <f t="shared" si="17"/>
        <v>32281.599999999999</v>
      </c>
      <c r="K125" s="12" t="e">
        <f t="shared" si="20"/>
        <v>#REF!</v>
      </c>
      <c r="L125" s="12">
        <f t="shared" si="22"/>
        <v>2098.3000000000002</v>
      </c>
      <c r="M125" s="12">
        <f t="shared" si="18"/>
        <v>2469.54</v>
      </c>
      <c r="N125" s="12" t="e">
        <f t="shared" si="21"/>
        <v>#REF!</v>
      </c>
    </row>
    <row r="126" spans="1:14" hidden="1" x14ac:dyDescent="0.25">
      <c r="A126" t="s">
        <v>58</v>
      </c>
      <c r="B126" t="s">
        <v>58</v>
      </c>
      <c r="C126" t="s">
        <v>163</v>
      </c>
      <c r="D126" t="s">
        <v>163</v>
      </c>
      <c r="F126" s="7">
        <v>0</v>
      </c>
      <c r="G126" t="s">
        <v>122</v>
      </c>
      <c r="H126" s="14">
        <v>2080</v>
      </c>
      <c r="I126" s="8">
        <v>14.28</v>
      </c>
      <c r="J126" s="12">
        <f t="shared" si="17"/>
        <v>0</v>
      </c>
      <c r="K126" s="12" t="e">
        <f t="shared" si="20"/>
        <v>#REF!</v>
      </c>
      <c r="L126" s="12">
        <f t="shared" si="22"/>
        <v>0</v>
      </c>
      <c r="M126" s="12">
        <f t="shared" si="18"/>
        <v>0</v>
      </c>
      <c r="N126" s="12" t="e">
        <f t="shared" si="21"/>
        <v>#REF!</v>
      </c>
    </row>
    <row r="127" spans="1:14" x14ac:dyDescent="0.25">
      <c r="A127" t="s">
        <v>19</v>
      </c>
      <c r="B127" t="s">
        <v>56</v>
      </c>
      <c r="C127" t="s">
        <v>194</v>
      </c>
      <c r="D127" t="s">
        <v>91</v>
      </c>
      <c r="E127">
        <v>5509</v>
      </c>
      <c r="F127" s="7">
        <v>1</v>
      </c>
      <c r="G127" t="s">
        <v>122</v>
      </c>
      <c r="H127" s="14">
        <v>2080</v>
      </c>
      <c r="I127" s="8">
        <v>18.36</v>
      </c>
      <c r="J127" s="12">
        <f t="shared" si="17"/>
        <v>38188.800000000003</v>
      </c>
      <c r="K127" s="12" t="e">
        <f t="shared" si="20"/>
        <v>#REF!</v>
      </c>
      <c r="L127" s="12">
        <f t="shared" si="22"/>
        <v>2482.27</v>
      </c>
      <c r="M127" s="12">
        <f t="shared" si="18"/>
        <v>2921.44</v>
      </c>
      <c r="N127" s="12" t="e">
        <f t="shared" si="21"/>
        <v>#REF!</v>
      </c>
    </row>
    <row r="128" spans="1:14" s="5" customFormat="1" x14ac:dyDescent="0.25">
      <c r="A128" t="s">
        <v>19</v>
      </c>
      <c r="B128" t="s">
        <v>56</v>
      </c>
      <c r="C128" t="s">
        <v>193</v>
      </c>
      <c r="D128" t="s">
        <v>64</v>
      </c>
      <c r="E128">
        <v>5509</v>
      </c>
      <c r="F128" s="7">
        <v>1</v>
      </c>
      <c r="G128" t="s">
        <v>122</v>
      </c>
      <c r="H128" s="14">
        <v>2080</v>
      </c>
      <c r="I128" s="8">
        <v>19.09</v>
      </c>
      <c r="J128" s="12">
        <f t="shared" si="17"/>
        <v>39707.199999999997</v>
      </c>
      <c r="K128" s="12" t="e">
        <f t="shared" si="20"/>
        <v>#REF!</v>
      </c>
      <c r="L128" s="12">
        <f t="shared" si="22"/>
        <v>2580.9699999999998</v>
      </c>
      <c r="M128" s="12">
        <f t="shared" si="18"/>
        <v>3037.6</v>
      </c>
      <c r="N128" s="12" t="e">
        <f t="shared" si="21"/>
        <v>#REF!</v>
      </c>
    </row>
    <row r="129" spans="1:14" s="5" customFormat="1" x14ac:dyDescent="0.25">
      <c r="A129" t="s">
        <v>19</v>
      </c>
      <c r="B129" t="s">
        <v>56</v>
      </c>
      <c r="C129" t="s">
        <v>194</v>
      </c>
      <c r="D129" t="s">
        <v>90</v>
      </c>
      <c r="E129">
        <v>7520</v>
      </c>
      <c r="F129" s="7">
        <v>1</v>
      </c>
      <c r="G129" t="s">
        <v>122</v>
      </c>
      <c r="H129" s="14">
        <v>2080</v>
      </c>
      <c r="I129" s="8">
        <v>22.55</v>
      </c>
      <c r="J129" s="12">
        <f t="shared" si="17"/>
        <v>46904</v>
      </c>
      <c r="K129" s="12" t="e">
        <f t="shared" si="20"/>
        <v>#REF!</v>
      </c>
      <c r="L129" s="12">
        <f t="shared" si="22"/>
        <v>3048.76</v>
      </c>
      <c r="M129" s="12">
        <f t="shared" si="18"/>
        <v>3588.16</v>
      </c>
      <c r="N129" s="12" t="e">
        <f t="shared" si="21"/>
        <v>#REF!</v>
      </c>
    </row>
    <row r="130" spans="1:14" hidden="1" x14ac:dyDescent="0.25">
      <c r="A130" t="s">
        <v>14</v>
      </c>
      <c r="B130" t="s">
        <v>54</v>
      </c>
      <c r="C130" t="s">
        <v>163</v>
      </c>
      <c r="D130" t="s">
        <v>163</v>
      </c>
      <c r="F130" s="7">
        <v>0</v>
      </c>
      <c r="G130" t="s">
        <v>122</v>
      </c>
      <c r="H130" s="14">
        <v>2080</v>
      </c>
      <c r="I130" s="8">
        <v>14.28</v>
      </c>
      <c r="J130" s="12">
        <f t="shared" ref="J130:J152" si="23">ROUND((+H130*F130)*I130,3)</f>
        <v>0</v>
      </c>
      <c r="K130" s="12" t="e">
        <f t="shared" si="20"/>
        <v>#REF!</v>
      </c>
      <c r="L130" s="12">
        <f t="shared" si="22"/>
        <v>0</v>
      </c>
      <c r="M130" s="12">
        <f t="shared" ref="M130:M152" si="24">ROUND(J130*0.0765,2)</f>
        <v>0</v>
      </c>
      <c r="N130" s="12" t="e">
        <f t="shared" si="21"/>
        <v>#REF!</v>
      </c>
    </row>
    <row r="131" spans="1:14" hidden="1" x14ac:dyDescent="0.25">
      <c r="A131" t="s">
        <v>19</v>
      </c>
      <c r="B131" t="s">
        <v>56</v>
      </c>
      <c r="C131" t="s">
        <v>163</v>
      </c>
      <c r="D131" t="s">
        <v>163</v>
      </c>
      <c r="F131" s="7">
        <v>0</v>
      </c>
      <c r="G131" t="s">
        <v>122</v>
      </c>
      <c r="H131" s="14">
        <v>2080</v>
      </c>
      <c r="I131" s="8">
        <v>14.28</v>
      </c>
      <c r="J131" s="12">
        <f t="shared" si="23"/>
        <v>0</v>
      </c>
      <c r="K131" s="12" t="e">
        <f t="shared" si="20"/>
        <v>#REF!</v>
      </c>
      <c r="L131" s="12">
        <f t="shared" si="22"/>
        <v>0</v>
      </c>
      <c r="M131" s="12">
        <f t="shared" si="24"/>
        <v>0</v>
      </c>
      <c r="N131" s="12" t="e">
        <f t="shared" si="21"/>
        <v>#REF!</v>
      </c>
    </row>
    <row r="132" spans="1:14" x14ac:dyDescent="0.25">
      <c r="A132" t="s">
        <v>14</v>
      </c>
      <c r="B132" t="s">
        <v>76</v>
      </c>
      <c r="C132" t="s">
        <v>216</v>
      </c>
      <c r="D132" t="s">
        <v>162</v>
      </c>
      <c r="E132">
        <v>7704</v>
      </c>
      <c r="F132" s="7">
        <v>1</v>
      </c>
      <c r="G132" t="s">
        <v>121</v>
      </c>
      <c r="H132" s="14">
        <f>24*52</f>
        <v>1248</v>
      </c>
      <c r="I132" s="8">
        <v>17.55</v>
      </c>
      <c r="J132" s="12">
        <f t="shared" si="23"/>
        <v>21902.400000000001</v>
      </c>
      <c r="K132" s="12" t="e">
        <f t="shared" si="20"/>
        <v>#REF!</v>
      </c>
      <c r="M132" s="12">
        <f t="shared" si="24"/>
        <v>1675.53</v>
      </c>
      <c r="N132" s="12" t="e">
        <f t="shared" si="21"/>
        <v>#REF!</v>
      </c>
    </row>
    <row r="133" spans="1:14" x14ac:dyDescent="0.25">
      <c r="A133" t="s">
        <v>14</v>
      </c>
      <c r="B133" t="s">
        <v>76</v>
      </c>
      <c r="C133" t="s">
        <v>216</v>
      </c>
      <c r="D133" t="s">
        <v>115</v>
      </c>
      <c r="E133">
        <v>7704</v>
      </c>
      <c r="F133" s="7">
        <v>1</v>
      </c>
      <c r="G133" t="s">
        <v>121</v>
      </c>
      <c r="H133" s="14">
        <f>16*52</f>
        <v>832</v>
      </c>
      <c r="I133" s="8">
        <v>17.55</v>
      </c>
      <c r="J133" s="12">
        <f t="shared" si="23"/>
        <v>14601.6</v>
      </c>
      <c r="K133" s="12" t="e">
        <f t="shared" si="20"/>
        <v>#REF!</v>
      </c>
      <c r="M133" s="12">
        <f t="shared" si="24"/>
        <v>1117.02</v>
      </c>
      <c r="N133" s="12" t="e">
        <f t="shared" si="21"/>
        <v>#REF!</v>
      </c>
    </row>
    <row r="134" spans="1:14" hidden="1" x14ac:dyDescent="0.25">
      <c r="A134" t="s">
        <v>62</v>
      </c>
      <c r="B134" t="s">
        <v>62</v>
      </c>
      <c r="C134" t="s">
        <v>138</v>
      </c>
      <c r="D134" t="s">
        <v>127</v>
      </c>
      <c r="F134" s="7">
        <v>0</v>
      </c>
      <c r="G134" t="s">
        <v>122</v>
      </c>
      <c r="H134" s="14">
        <v>2080</v>
      </c>
      <c r="I134" s="8">
        <v>21.64</v>
      </c>
      <c r="J134" s="12">
        <f t="shared" si="23"/>
        <v>0</v>
      </c>
      <c r="K134" s="12" t="e">
        <f t="shared" si="20"/>
        <v>#REF!</v>
      </c>
      <c r="L134" s="12">
        <f t="shared" ref="L134:L141" si="25">ROUND(+J134*0.065,2)</f>
        <v>0</v>
      </c>
      <c r="M134" s="12">
        <f t="shared" si="24"/>
        <v>0</v>
      </c>
      <c r="N134" s="12" t="e">
        <f t="shared" si="21"/>
        <v>#REF!</v>
      </c>
    </row>
    <row r="135" spans="1:14" x14ac:dyDescent="0.25">
      <c r="A135" t="s">
        <v>14</v>
      </c>
      <c r="B135" t="s">
        <v>76</v>
      </c>
      <c r="C135" t="s">
        <v>216</v>
      </c>
      <c r="D135" t="s">
        <v>77</v>
      </c>
      <c r="E135">
        <v>7704</v>
      </c>
      <c r="F135" s="7">
        <v>1</v>
      </c>
      <c r="G135" t="s">
        <v>122</v>
      </c>
      <c r="H135" s="14">
        <v>2080</v>
      </c>
      <c r="I135" s="8">
        <v>26.37</v>
      </c>
      <c r="J135" s="12">
        <f t="shared" si="23"/>
        <v>54849.599999999999</v>
      </c>
      <c r="K135" s="12" t="e">
        <f t="shared" si="20"/>
        <v>#REF!</v>
      </c>
      <c r="L135" s="12">
        <f t="shared" si="25"/>
        <v>3565.22</v>
      </c>
      <c r="M135" s="12">
        <f t="shared" si="24"/>
        <v>4195.99</v>
      </c>
      <c r="N135" s="12" t="e">
        <f t="shared" si="21"/>
        <v>#REF!</v>
      </c>
    </row>
    <row r="136" spans="1:14" hidden="1" x14ac:dyDescent="0.25">
      <c r="A136" t="s">
        <v>19</v>
      </c>
      <c r="B136" t="s">
        <v>19</v>
      </c>
      <c r="C136" t="s">
        <v>138</v>
      </c>
      <c r="D136" t="s">
        <v>127</v>
      </c>
      <c r="F136" s="7">
        <v>0</v>
      </c>
      <c r="G136" t="s">
        <v>122</v>
      </c>
      <c r="H136" s="14">
        <v>2080</v>
      </c>
      <c r="I136" s="8">
        <v>21.64</v>
      </c>
      <c r="J136" s="12">
        <f t="shared" si="23"/>
        <v>0</v>
      </c>
      <c r="K136" s="12" t="e">
        <f t="shared" si="20"/>
        <v>#REF!</v>
      </c>
      <c r="L136" s="12">
        <f t="shared" si="25"/>
        <v>0</v>
      </c>
      <c r="M136" s="12">
        <f t="shared" si="24"/>
        <v>0</v>
      </c>
      <c r="N136" s="12" t="e">
        <f t="shared" si="21"/>
        <v>#REF!</v>
      </c>
    </row>
    <row r="137" spans="1:14" x14ac:dyDescent="0.25">
      <c r="A137" t="s">
        <v>19</v>
      </c>
      <c r="B137" t="s">
        <v>20</v>
      </c>
      <c r="C137" t="s">
        <v>201</v>
      </c>
      <c r="D137" t="s">
        <v>123</v>
      </c>
      <c r="E137">
        <v>7520</v>
      </c>
      <c r="F137" s="7">
        <v>1</v>
      </c>
      <c r="G137" t="s">
        <v>122</v>
      </c>
      <c r="H137" s="14">
        <v>2080</v>
      </c>
      <c r="I137" s="8">
        <v>15.5</v>
      </c>
      <c r="J137" s="12">
        <f t="shared" si="23"/>
        <v>32240</v>
      </c>
      <c r="K137" s="12" t="e">
        <f t="shared" si="20"/>
        <v>#REF!</v>
      </c>
      <c r="L137" s="12">
        <f t="shared" si="25"/>
        <v>2095.6</v>
      </c>
      <c r="M137" s="12">
        <f t="shared" si="24"/>
        <v>2466.36</v>
      </c>
      <c r="N137" s="12" t="e">
        <f t="shared" si="21"/>
        <v>#REF!</v>
      </c>
    </row>
    <row r="138" spans="1:14" x14ac:dyDescent="0.25">
      <c r="A138" t="s">
        <v>19</v>
      </c>
      <c r="B138" t="s">
        <v>20</v>
      </c>
      <c r="C138" t="s">
        <v>201</v>
      </c>
      <c r="D138" t="s">
        <v>97</v>
      </c>
      <c r="E138">
        <v>7520</v>
      </c>
      <c r="F138" s="7">
        <v>1</v>
      </c>
      <c r="G138" t="s">
        <v>122</v>
      </c>
      <c r="H138" s="14">
        <v>2080</v>
      </c>
      <c r="I138" s="8">
        <v>15.58</v>
      </c>
      <c r="J138" s="12">
        <f t="shared" si="23"/>
        <v>32406.400000000001</v>
      </c>
      <c r="K138" s="12" t="e">
        <f t="shared" si="20"/>
        <v>#REF!</v>
      </c>
      <c r="L138" s="12">
        <f t="shared" si="25"/>
        <v>2106.42</v>
      </c>
      <c r="M138" s="12">
        <f t="shared" si="24"/>
        <v>2479.09</v>
      </c>
      <c r="N138" s="12" t="e">
        <f t="shared" si="21"/>
        <v>#REF!</v>
      </c>
    </row>
    <row r="139" spans="1:14" x14ac:dyDescent="0.25">
      <c r="A139" t="s">
        <v>19</v>
      </c>
      <c r="B139" t="s">
        <v>20</v>
      </c>
      <c r="C139" t="s">
        <v>199</v>
      </c>
      <c r="D139" t="s">
        <v>105</v>
      </c>
      <c r="E139">
        <v>7520</v>
      </c>
      <c r="F139" s="7">
        <v>1</v>
      </c>
      <c r="G139" t="s">
        <v>122</v>
      </c>
      <c r="H139" s="14">
        <v>2080</v>
      </c>
      <c r="I139" s="8">
        <v>18.36</v>
      </c>
      <c r="J139" s="12">
        <f t="shared" si="23"/>
        <v>38188.800000000003</v>
      </c>
      <c r="K139" s="12" t="e">
        <f t="shared" si="20"/>
        <v>#REF!</v>
      </c>
      <c r="L139" s="12">
        <f t="shared" si="25"/>
        <v>2482.27</v>
      </c>
      <c r="M139" s="12">
        <f t="shared" si="24"/>
        <v>2921.44</v>
      </c>
      <c r="N139" s="12" t="e">
        <f t="shared" si="21"/>
        <v>#REF!</v>
      </c>
    </row>
    <row r="140" spans="1:14" x14ac:dyDescent="0.25">
      <c r="A140" t="s">
        <v>19</v>
      </c>
      <c r="B140" t="s">
        <v>20</v>
      </c>
      <c r="C140" t="s">
        <v>199</v>
      </c>
      <c r="D140" t="s">
        <v>21</v>
      </c>
      <c r="E140">
        <v>7520</v>
      </c>
      <c r="F140" s="7">
        <v>1</v>
      </c>
      <c r="G140" t="s">
        <v>122</v>
      </c>
      <c r="H140" s="14">
        <v>2080</v>
      </c>
      <c r="I140" s="8">
        <v>18.46</v>
      </c>
      <c r="J140" s="12">
        <f t="shared" si="23"/>
        <v>38396.800000000003</v>
      </c>
      <c r="K140" s="12" t="e">
        <f t="shared" si="20"/>
        <v>#REF!</v>
      </c>
      <c r="L140" s="12">
        <f t="shared" si="25"/>
        <v>2495.79</v>
      </c>
      <c r="M140" s="12">
        <f t="shared" si="24"/>
        <v>2937.36</v>
      </c>
      <c r="N140" s="12" t="e">
        <f t="shared" si="21"/>
        <v>#REF!</v>
      </c>
    </row>
    <row r="141" spans="1:14" hidden="1" x14ac:dyDescent="0.25">
      <c r="A141" t="s">
        <v>14</v>
      </c>
      <c r="B141" t="s">
        <v>41</v>
      </c>
      <c r="C141" t="s">
        <v>168</v>
      </c>
      <c r="D141" t="s">
        <v>167</v>
      </c>
      <c r="F141" s="7">
        <v>0</v>
      </c>
      <c r="G141" t="s">
        <v>122</v>
      </c>
      <c r="H141" s="14">
        <v>2080</v>
      </c>
      <c r="I141" s="8">
        <v>15.5</v>
      </c>
      <c r="J141" s="12">
        <f t="shared" si="23"/>
        <v>0</v>
      </c>
      <c r="K141" s="12" t="e">
        <f t="shared" si="20"/>
        <v>#REF!</v>
      </c>
      <c r="L141" s="12">
        <f t="shared" si="25"/>
        <v>0</v>
      </c>
      <c r="M141" s="12">
        <f t="shared" si="24"/>
        <v>0</v>
      </c>
      <c r="N141" s="12" t="e">
        <f t="shared" si="21"/>
        <v>#REF!</v>
      </c>
    </row>
    <row r="142" spans="1:14" x14ac:dyDescent="0.25">
      <c r="A142" t="s">
        <v>19</v>
      </c>
      <c r="B142" t="s">
        <v>20</v>
      </c>
      <c r="C142" t="s">
        <v>202</v>
      </c>
      <c r="D142" t="s">
        <v>114</v>
      </c>
      <c r="E142">
        <v>7520</v>
      </c>
      <c r="F142" s="7">
        <v>1</v>
      </c>
      <c r="G142" t="s">
        <v>121</v>
      </c>
      <c r="H142" s="14">
        <f>56*26</f>
        <v>1456</v>
      </c>
      <c r="I142" s="8">
        <v>20.27</v>
      </c>
      <c r="J142" s="12">
        <f t="shared" si="23"/>
        <v>29513.119999999999</v>
      </c>
      <c r="K142" s="12">
        <v>0</v>
      </c>
      <c r="M142" s="12">
        <f t="shared" si="24"/>
        <v>2257.75</v>
      </c>
      <c r="N142" s="12">
        <f t="shared" si="21"/>
        <v>31770.87</v>
      </c>
    </row>
    <row r="143" spans="1:14" x14ac:dyDescent="0.25">
      <c r="A143" t="s">
        <v>19</v>
      </c>
      <c r="B143" t="s">
        <v>20</v>
      </c>
      <c r="C143" t="s">
        <v>200</v>
      </c>
      <c r="D143" t="s">
        <v>86</v>
      </c>
      <c r="E143">
        <v>7520</v>
      </c>
      <c r="F143" s="7">
        <v>1</v>
      </c>
      <c r="G143" t="s">
        <v>122</v>
      </c>
      <c r="H143" s="14">
        <v>2080</v>
      </c>
      <c r="I143" s="8">
        <v>24.45</v>
      </c>
      <c r="J143" s="12">
        <f t="shared" si="23"/>
        <v>50856</v>
      </c>
      <c r="K143" s="12" t="e">
        <f t="shared" ref="K143:K152" si="26">healthcare*F143</f>
        <v>#REF!</v>
      </c>
      <c r="L143" s="12">
        <f t="shared" ref="L143:L152" si="27">ROUND(+J143*0.065,2)</f>
        <v>3305.64</v>
      </c>
      <c r="M143" s="12">
        <f t="shared" si="24"/>
        <v>3890.48</v>
      </c>
      <c r="N143" s="12" t="e">
        <f t="shared" si="21"/>
        <v>#REF!</v>
      </c>
    </row>
    <row r="144" spans="1:14" hidden="1" x14ac:dyDescent="0.25">
      <c r="A144" t="s">
        <v>62</v>
      </c>
      <c r="B144" t="s">
        <v>62</v>
      </c>
      <c r="C144" t="s">
        <v>124</v>
      </c>
      <c r="D144" t="s">
        <v>124</v>
      </c>
      <c r="F144" s="7">
        <v>0</v>
      </c>
      <c r="G144" t="s">
        <v>122</v>
      </c>
      <c r="H144" s="14">
        <v>2080</v>
      </c>
      <c r="I144" s="8">
        <v>16</v>
      </c>
      <c r="J144" s="12">
        <f t="shared" si="23"/>
        <v>0</v>
      </c>
      <c r="K144" s="12" t="e">
        <f t="shared" si="26"/>
        <v>#REF!</v>
      </c>
      <c r="L144" s="12">
        <f t="shared" si="27"/>
        <v>0</v>
      </c>
      <c r="M144" s="12">
        <f t="shared" si="24"/>
        <v>0</v>
      </c>
      <c r="N144" s="12" t="e">
        <f t="shared" si="21"/>
        <v>#REF!</v>
      </c>
    </row>
    <row r="145" spans="1:14" hidden="1" x14ac:dyDescent="0.25">
      <c r="A145" t="s">
        <v>58</v>
      </c>
      <c r="B145" t="s">
        <v>58</v>
      </c>
      <c r="C145" t="s">
        <v>124</v>
      </c>
      <c r="D145" t="s">
        <v>124</v>
      </c>
      <c r="F145" s="7">
        <v>0</v>
      </c>
      <c r="G145" t="s">
        <v>122</v>
      </c>
      <c r="H145" s="14">
        <v>2080</v>
      </c>
      <c r="I145" s="8">
        <v>16</v>
      </c>
      <c r="J145" s="12">
        <f t="shared" si="23"/>
        <v>0</v>
      </c>
      <c r="K145" s="12" t="e">
        <f t="shared" si="26"/>
        <v>#REF!</v>
      </c>
      <c r="L145" s="12">
        <f t="shared" si="27"/>
        <v>0</v>
      </c>
      <c r="M145" s="12">
        <f t="shared" si="24"/>
        <v>0</v>
      </c>
      <c r="N145" s="12" t="e">
        <f t="shared" si="21"/>
        <v>#REF!</v>
      </c>
    </row>
    <row r="146" spans="1:14" hidden="1" x14ac:dyDescent="0.25">
      <c r="A146" t="s">
        <v>19</v>
      </c>
      <c r="B146" t="s">
        <v>19</v>
      </c>
      <c r="C146" t="s">
        <v>124</v>
      </c>
      <c r="D146" t="s">
        <v>124</v>
      </c>
      <c r="F146" s="7">
        <v>0</v>
      </c>
      <c r="G146" t="s">
        <v>122</v>
      </c>
      <c r="H146" s="14">
        <v>2080</v>
      </c>
      <c r="I146" s="8">
        <v>16</v>
      </c>
      <c r="J146" s="12">
        <f t="shared" si="23"/>
        <v>0</v>
      </c>
      <c r="K146" s="12" t="e">
        <f t="shared" si="26"/>
        <v>#REF!</v>
      </c>
      <c r="L146" s="12">
        <f t="shared" si="27"/>
        <v>0</v>
      </c>
      <c r="M146" s="12">
        <f t="shared" si="24"/>
        <v>0</v>
      </c>
      <c r="N146" s="12" t="e">
        <f t="shared" si="21"/>
        <v>#REF!</v>
      </c>
    </row>
    <row r="147" spans="1:14" x14ac:dyDescent="0.25">
      <c r="A147" t="s">
        <v>19</v>
      </c>
      <c r="B147" t="s">
        <v>20</v>
      </c>
      <c r="C147" t="s">
        <v>198</v>
      </c>
      <c r="D147" t="s">
        <v>87</v>
      </c>
      <c r="E147">
        <v>7520</v>
      </c>
      <c r="F147" s="7">
        <v>1</v>
      </c>
      <c r="G147" t="s">
        <v>122</v>
      </c>
      <c r="H147" s="14">
        <v>2080</v>
      </c>
      <c r="I147" s="8">
        <v>25.29</v>
      </c>
      <c r="J147" s="12">
        <f t="shared" si="23"/>
        <v>52603.199999999997</v>
      </c>
      <c r="K147" s="12" t="e">
        <f t="shared" si="26"/>
        <v>#REF!</v>
      </c>
      <c r="L147" s="12">
        <f t="shared" si="27"/>
        <v>3419.21</v>
      </c>
      <c r="M147" s="12">
        <f t="shared" si="24"/>
        <v>4024.14</v>
      </c>
      <c r="N147" s="12" t="e">
        <f t="shared" si="21"/>
        <v>#REF!</v>
      </c>
    </row>
    <row r="148" spans="1:14" x14ac:dyDescent="0.25">
      <c r="A148" t="s">
        <v>19</v>
      </c>
      <c r="B148" t="s">
        <v>20</v>
      </c>
      <c r="C148" t="s">
        <v>197</v>
      </c>
      <c r="D148" t="s">
        <v>102</v>
      </c>
      <c r="E148">
        <v>7520</v>
      </c>
      <c r="F148" s="7">
        <v>1</v>
      </c>
      <c r="G148" t="s">
        <v>122</v>
      </c>
      <c r="H148" s="14">
        <v>2080</v>
      </c>
      <c r="I148" s="8">
        <v>37.01</v>
      </c>
      <c r="J148" s="12">
        <f t="shared" si="23"/>
        <v>76980.800000000003</v>
      </c>
      <c r="K148" s="12" t="e">
        <f t="shared" si="26"/>
        <v>#REF!</v>
      </c>
      <c r="L148" s="12">
        <f t="shared" si="27"/>
        <v>5003.75</v>
      </c>
      <c r="M148" s="12">
        <f t="shared" si="24"/>
        <v>5889.03</v>
      </c>
      <c r="N148" s="12" t="e">
        <f t="shared" si="21"/>
        <v>#REF!</v>
      </c>
    </row>
    <row r="149" spans="1:14" x14ac:dyDescent="0.25">
      <c r="A149" t="s">
        <v>19</v>
      </c>
      <c r="B149" t="s">
        <v>27</v>
      </c>
      <c r="C149" t="s">
        <v>201</v>
      </c>
      <c r="D149" t="s">
        <v>28</v>
      </c>
      <c r="E149">
        <v>7580</v>
      </c>
      <c r="F149" s="7">
        <v>1</v>
      </c>
      <c r="G149" t="s">
        <v>122</v>
      </c>
      <c r="H149" s="14">
        <v>2080</v>
      </c>
      <c r="I149" s="8">
        <v>15.88</v>
      </c>
      <c r="J149" s="12">
        <f t="shared" si="23"/>
        <v>33030.400000000001</v>
      </c>
      <c r="K149" s="12" t="e">
        <f t="shared" si="26"/>
        <v>#REF!</v>
      </c>
      <c r="L149" s="12">
        <f t="shared" si="27"/>
        <v>2146.98</v>
      </c>
      <c r="M149" s="12">
        <f t="shared" si="24"/>
        <v>2526.83</v>
      </c>
      <c r="N149" s="12" t="e">
        <f t="shared" si="21"/>
        <v>#REF!</v>
      </c>
    </row>
    <row r="150" spans="1:14" x14ac:dyDescent="0.25">
      <c r="A150" t="s">
        <v>19</v>
      </c>
      <c r="B150" t="s">
        <v>27</v>
      </c>
      <c r="C150" t="s">
        <v>199</v>
      </c>
      <c r="D150" t="s">
        <v>162</v>
      </c>
      <c r="E150">
        <v>7580</v>
      </c>
      <c r="F150" s="7">
        <v>1</v>
      </c>
      <c r="G150" t="s">
        <v>122</v>
      </c>
      <c r="H150" s="14">
        <v>2080</v>
      </c>
      <c r="I150" s="8">
        <v>18.670000000000002</v>
      </c>
      <c r="J150" s="12">
        <f t="shared" si="23"/>
        <v>38833.599999999999</v>
      </c>
      <c r="K150" s="12" t="e">
        <f t="shared" si="26"/>
        <v>#REF!</v>
      </c>
      <c r="L150" s="12">
        <f t="shared" si="27"/>
        <v>2524.1799999999998</v>
      </c>
      <c r="M150" s="12">
        <f t="shared" si="24"/>
        <v>2970.77</v>
      </c>
      <c r="N150" s="12" t="e">
        <f t="shared" si="21"/>
        <v>#REF!</v>
      </c>
    </row>
    <row r="151" spans="1:14" x14ac:dyDescent="0.25">
      <c r="A151" t="s">
        <v>19</v>
      </c>
      <c r="B151" t="s">
        <v>27</v>
      </c>
      <c r="C151" t="s">
        <v>200</v>
      </c>
      <c r="D151" t="s">
        <v>35</v>
      </c>
      <c r="E151">
        <v>7580</v>
      </c>
      <c r="F151" s="7">
        <v>1</v>
      </c>
      <c r="G151" t="s">
        <v>122</v>
      </c>
      <c r="H151" s="14">
        <v>2080</v>
      </c>
      <c r="I151" s="8">
        <v>22.99</v>
      </c>
      <c r="J151" s="12">
        <f t="shared" si="23"/>
        <v>47819.199999999997</v>
      </c>
      <c r="K151" s="12" t="e">
        <f t="shared" si="26"/>
        <v>#REF!</v>
      </c>
      <c r="L151" s="12">
        <f t="shared" si="27"/>
        <v>3108.25</v>
      </c>
      <c r="M151" s="12">
        <f t="shared" si="24"/>
        <v>3658.17</v>
      </c>
      <c r="N151" s="12" t="e">
        <f t="shared" si="21"/>
        <v>#REF!</v>
      </c>
    </row>
    <row r="152" spans="1:14" x14ac:dyDescent="0.25">
      <c r="A152" t="s">
        <v>19</v>
      </c>
      <c r="B152" t="s">
        <v>27</v>
      </c>
      <c r="C152" t="s">
        <v>203</v>
      </c>
      <c r="D152" t="s">
        <v>92</v>
      </c>
      <c r="E152">
        <v>7580</v>
      </c>
      <c r="F152" s="7">
        <v>1</v>
      </c>
      <c r="G152" t="s">
        <v>122</v>
      </c>
      <c r="H152" s="14">
        <v>2080</v>
      </c>
      <c r="I152" s="8">
        <v>28.98</v>
      </c>
      <c r="J152" s="12">
        <f t="shared" si="23"/>
        <v>60278.400000000001</v>
      </c>
      <c r="K152" s="12" t="e">
        <f t="shared" si="26"/>
        <v>#REF!</v>
      </c>
      <c r="L152" s="12">
        <f t="shared" si="27"/>
        <v>3918.1</v>
      </c>
      <c r="M152" s="12">
        <f t="shared" si="24"/>
        <v>4611.3</v>
      </c>
      <c r="N152" s="12" t="e">
        <f t="shared" si="21"/>
        <v>#REF!</v>
      </c>
    </row>
  </sheetData>
  <autoFilter ref="A1:N152" xr:uid="{00000000-0009-0000-0000-000001000000}">
    <filterColumn colId="5">
      <filters>
        <filter val="100.00%"/>
      </filters>
    </filterColumn>
    <sortState xmlns:xlrd2="http://schemas.microsoft.com/office/spreadsheetml/2017/richdata2" ref="A2:N152">
      <sortCondition ref="B1:B152"/>
    </sortState>
  </autoFilter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filterMode="1"/>
  <dimension ref="A1:T171"/>
  <sheetViews>
    <sheetView workbookViewId="0">
      <selection activeCell="K38" sqref="K38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>
        <f>SUBTOTAL(9,K37:K38)</f>
        <v>113998.52899999999</v>
      </c>
      <c r="L168" s="25" t="e">
        <f>SUBTOTAL(9,L37:L38)</f>
        <v>#REF!</v>
      </c>
      <c r="M168" s="25">
        <f>SUBTOTAL(9,M37:M38)</f>
        <v>7409.9</v>
      </c>
      <c r="N168" s="25">
        <f>SUBTOTAL(9,N37:N38)</f>
        <v>8720.89</v>
      </c>
      <c r="O168" s="25" t="e">
        <f>SUBTOTAL(9,O37:O38)</f>
        <v>#REF!</v>
      </c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00000000-0001-0000-1600-000000000000}">
    <filterColumn colId="1">
      <filters>
        <filter val="HR"/>
      </filters>
    </filterColumn>
  </autoFilter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/>
  <dimension ref="A1:M158"/>
  <sheetViews>
    <sheetView topLeftCell="B1" workbookViewId="0">
      <selection activeCell="K159" sqref="K159"/>
    </sheetView>
  </sheetViews>
  <sheetFormatPr defaultRowHeight="15" x14ac:dyDescent="0.25"/>
  <cols>
    <col min="1" max="1" width="13.42578125" bestFit="1" customWidth="1"/>
    <col min="2" max="3" width="23.710937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9.7109375" style="8" bestFit="1" customWidth="1"/>
    <col min="9" max="10" width="13.28515625" style="12" customWidth="1"/>
    <col min="11" max="11" width="12.28515625" style="12" customWidth="1"/>
    <col min="12" max="12" width="8.7109375" style="12"/>
    <col min="13" max="13" width="9.7109375" style="12" bestFit="1" customWidth="1"/>
  </cols>
  <sheetData>
    <row r="1" spans="1:13" s="4" customFormat="1" ht="30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5" t="s">
        <v>5</v>
      </c>
      <c r="J1" s="15" t="s">
        <v>130</v>
      </c>
      <c r="K1" s="15" t="s">
        <v>6</v>
      </c>
      <c r="L1" s="15" t="s">
        <v>7</v>
      </c>
      <c r="M1" s="15" t="s">
        <v>8</v>
      </c>
    </row>
    <row r="2" spans="1:13" hidden="1" x14ac:dyDescent="0.25">
      <c r="A2" t="s">
        <v>62</v>
      </c>
      <c r="B2" t="s">
        <v>62</v>
      </c>
      <c r="C2" t="s">
        <v>144</v>
      </c>
      <c r="D2" t="s">
        <v>16</v>
      </c>
      <c r="E2" s="7">
        <v>0.09</v>
      </c>
      <c r="F2" t="s">
        <v>122</v>
      </c>
      <c r="G2" s="14">
        <v>2080</v>
      </c>
      <c r="H2" s="9">
        <v>27.16</v>
      </c>
      <c r="I2" s="12">
        <f t="shared" ref="I2:I25" si="0">ROUND((+G2*E2)*H2,3)</f>
        <v>5084.3519999999999</v>
      </c>
      <c r="J2" s="12" t="e">
        <f t="shared" ref="J2:J10" si="1">healthcare*E2</f>
        <v>#REF!</v>
      </c>
      <c r="K2" s="12">
        <f t="shared" ref="K2:K25" si="2">ROUND(+I2*0.065,2)</f>
        <v>330.48</v>
      </c>
      <c r="L2" s="12">
        <f t="shared" ref="L2:L25" si="3">ROUND(I2*0.0765,2)</f>
        <v>388.95</v>
      </c>
      <c r="M2" s="12" t="e">
        <f t="shared" ref="M2:M25" si="4">SUM(I2:L2)</f>
        <v>#REF!</v>
      </c>
    </row>
    <row r="3" spans="1:13" hidden="1" x14ac:dyDescent="0.25">
      <c r="A3" t="s">
        <v>58</v>
      </c>
      <c r="B3" t="s">
        <v>58</v>
      </c>
      <c r="C3" t="s">
        <v>144</v>
      </c>
      <c r="D3" t="s">
        <v>16</v>
      </c>
      <c r="E3" s="7">
        <v>0.01</v>
      </c>
      <c r="F3" t="s">
        <v>122</v>
      </c>
      <c r="G3" s="14">
        <v>2080</v>
      </c>
      <c r="H3" s="9">
        <v>27.16</v>
      </c>
      <c r="I3" s="12">
        <f t="shared" si="0"/>
        <v>564.928</v>
      </c>
      <c r="J3" s="12" t="e">
        <f t="shared" si="1"/>
        <v>#REF!</v>
      </c>
      <c r="K3" s="12">
        <f t="shared" si="2"/>
        <v>36.72</v>
      </c>
      <c r="L3" s="12">
        <f t="shared" si="3"/>
        <v>43.22</v>
      </c>
      <c r="M3" s="12" t="e">
        <f t="shared" si="4"/>
        <v>#REF!</v>
      </c>
    </row>
    <row r="4" spans="1:13" hidden="1" x14ac:dyDescent="0.25">
      <c r="A4" t="s">
        <v>19</v>
      </c>
      <c r="B4" t="s">
        <v>19</v>
      </c>
      <c r="C4" t="s">
        <v>144</v>
      </c>
      <c r="D4" t="s">
        <v>16</v>
      </c>
      <c r="E4" s="7">
        <v>0.2</v>
      </c>
      <c r="F4" t="s">
        <v>122</v>
      </c>
      <c r="G4" s="14">
        <v>2080</v>
      </c>
      <c r="H4" s="9">
        <v>27.16</v>
      </c>
      <c r="I4" s="12">
        <f t="shared" si="0"/>
        <v>11298.56</v>
      </c>
      <c r="J4" s="12" t="e">
        <f t="shared" si="1"/>
        <v>#REF!</v>
      </c>
      <c r="K4" s="12">
        <f t="shared" si="2"/>
        <v>734.41</v>
      </c>
      <c r="L4" s="12">
        <f t="shared" si="3"/>
        <v>864.34</v>
      </c>
      <c r="M4" s="12" t="e">
        <f t="shared" si="4"/>
        <v>#REF!</v>
      </c>
    </row>
    <row r="5" spans="1:13" hidden="1" x14ac:dyDescent="0.25">
      <c r="A5" t="s">
        <v>14</v>
      </c>
      <c r="B5" t="s">
        <v>17</v>
      </c>
      <c r="D5" t="s">
        <v>18</v>
      </c>
      <c r="E5" s="7">
        <v>0.8</v>
      </c>
      <c r="F5" t="s">
        <v>122</v>
      </c>
      <c r="G5" s="14">
        <v>2080</v>
      </c>
      <c r="H5" s="8">
        <v>27.95</v>
      </c>
      <c r="I5" s="12">
        <f t="shared" si="0"/>
        <v>46508.800000000003</v>
      </c>
      <c r="J5" s="12" t="e">
        <f t="shared" si="1"/>
        <v>#REF!</v>
      </c>
      <c r="K5" s="12">
        <f t="shared" si="2"/>
        <v>3023.07</v>
      </c>
      <c r="L5" s="12">
        <f t="shared" si="3"/>
        <v>3557.92</v>
      </c>
      <c r="M5" s="12" t="e">
        <f t="shared" si="4"/>
        <v>#REF!</v>
      </c>
    </row>
    <row r="6" spans="1:13" hidden="1" x14ac:dyDescent="0.25">
      <c r="A6" t="s">
        <v>19</v>
      </c>
      <c r="B6" t="s">
        <v>20</v>
      </c>
      <c r="D6" t="s">
        <v>21</v>
      </c>
      <c r="E6" s="7">
        <v>1</v>
      </c>
      <c r="F6" t="s">
        <v>122</v>
      </c>
      <c r="G6" s="14">
        <v>2080</v>
      </c>
      <c r="H6" s="8">
        <v>18.46</v>
      </c>
      <c r="I6" s="12">
        <f t="shared" si="0"/>
        <v>38396.800000000003</v>
      </c>
      <c r="J6" s="12" t="e">
        <f t="shared" si="1"/>
        <v>#REF!</v>
      </c>
      <c r="K6" s="12">
        <f t="shared" si="2"/>
        <v>2495.79</v>
      </c>
      <c r="L6" s="12">
        <f t="shared" si="3"/>
        <v>2937.36</v>
      </c>
      <c r="M6" s="12" t="e">
        <f t="shared" si="4"/>
        <v>#REF!</v>
      </c>
    </row>
    <row r="7" spans="1:13" hidden="1" x14ac:dyDescent="0.25">
      <c r="A7" t="s">
        <v>14</v>
      </c>
      <c r="B7" t="s">
        <v>29</v>
      </c>
      <c r="C7" t="s">
        <v>141</v>
      </c>
      <c r="D7" t="s">
        <v>30</v>
      </c>
      <c r="E7" s="7">
        <v>0.95</v>
      </c>
      <c r="F7" t="s">
        <v>122</v>
      </c>
      <c r="G7" s="14">
        <v>2080</v>
      </c>
      <c r="H7" s="8">
        <v>22.24</v>
      </c>
      <c r="I7" s="12">
        <f t="shared" si="0"/>
        <v>43946.239999999998</v>
      </c>
      <c r="J7" s="12" t="e">
        <f t="shared" si="1"/>
        <v>#REF!</v>
      </c>
      <c r="K7" s="12">
        <f t="shared" si="2"/>
        <v>2856.51</v>
      </c>
      <c r="L7" s="12">
        <f t="shared" si="3"/>
        <v>3361.89</v>
      </c>
      <c r="M7" s="12" t="e">
        <f t="shared" si="4"/>
        <v>#REF!</v>
      </c>
    </row>
    <row r="8" spans="1:13" hidden="1" x14ac:dyDescent="0.25">
      <c r="A8" t="s">
        <v>19</v>
      </c>
      <c r="B8" t="s">
        <v>27</v>
      </c>
      <c r="D8" t="s">
        <v>28</v>
      </c>
      <c r="E8" s="7">
        <v>1</v>
      </c>
      <c r="F8" t="s">
        <v>122</v>
      </c>
      <c r="G8" s="14">
        <v>2080</v>
      </c>
      <c r="H8" s="8">
        <v>15.88</v>
      </c>
      <c r="I8" s="12">
        <f t="shared" si="0"/>
        <v>33030.400000000001</v>
      </c>
      <c r="J8" s="12" t="e">
        <f t="shared" si="1"/>
        <v>#REF!</v>
      </c>
      <c r="K8" s="12">
        <f t="shared" si="2"/>
        <v>2146.98</v>
      </c>
      <c r="L8" s="12">
        <f t="shared" si="3"/>
        <v>2526.83</v>
      </c>
      <c r="M8" s="12" t="e">
        <f t="shared" si="4"/>
        <v>#REF!</v>
      </c>
    </row>
    <row r="9" spans="1:13" hidden="1" x14ac:dyDescent="0.25">
      <c r="A9" t="s">
        <v>9</v>
      </c>
      <c r="B9" t="s">
        <v>10</v>
      </c>
      <c r="C9" t="s">
        <v>132</v>
      </c>
      <c r="D9" t="s">
        <v>11</v>
      </c>
      <c r="E9" s="7">
        <v>1</v>
      </c>
      <c r="F9" t="s">
        <v>122</v>
      </c>
      <c r="G9" s="14">
        <v>2080</v>
      </c>
      <c r="H9" s="8">
        <v>24.31</v>
      </c>
      <c r="I9" s="12">
        <f t="shared" si="0"/>
        <v>50564.800000000003</v>
      </c>
      <c r="J9" s="12" t="e">
        <f t="shared" si="1"/>
        <v>#REF!</v>
      </c>
      <c r="K9" s="12">
        <f t="shared" si="2"/>
        <v>3286.71</v>
      </c>
      <c r="L9" s="12">
        <f t="shared" si="3"/>
        <v>3868.21</v>
      </c>
      <c r="M9" s="12" t="e">
        <f t="shared" si="4"/>
        <v>#REF!</v>
      </c>
    </row>
    <row r="10" spans="1:13" hidden="1" x14ac:dyDescent="0.25">
      <c r="A10" t="s">
        <v>14</v>
      </c>
      <c r="B10" t="s">
        <v>29</v>
      </c>
      <c r="C10" t="s">
        <v>142</v>
      </c>
      <c r="D10" t="s">
        <v>34</v>
      </c>
      <c r="E10" s="7">
        <v>1</v>
      </c>
      <c r="F10" t="s">
        <v>122</v>
      </c>
      <c r="G10" s="14">
        <v>2080</v>
      </c>
      <c r="H10" s="8">
        <v>37.01</v>
      </c>
      <c r="I10" s="12">
        <f t="shared" si="0"/>
        <v>76980.800000000003</v>
      </c>
      <c r="J10" s="12" t="e">
        <f t="shared" si="1"/>
        <v>#REF!</v>
      </c>
      <c r="K10" s="12">
        <f t="shared" si="2"/>
        <v>5003.75</v>
      </c>
      <c r="L10" s="12">
        <f t="shared" si="3"/>
        <v>5889.03</v>
      </c>
      <c r="M10" s="12" t="e">
        <f t="shared" si="4"/>
        <v>#REF!</v>
      </c>
    </row>
    <row r="11" spans="1:13" hidden="1" x14ac:dyDescent="0.25">
      <c r="A11" t="s">
        <v>14</v>
      </c>
      <c r="B11" t="s">
        <v>107</v>
      </c>
      <c r="C11" t="s">
        <v>145</v>
      </c>
      <c r="D11" t="s">
        <v>108</v>
      </c>
      <c r="E11" s="7">
        <v>0.7</v>
      </c>
      <c r="F11" t="s">
        <v>122</v>
      </c>
      <c r="G11" s="14">
        <v>2080</v>
      </c>
      <c r="H11" s="8">
        <v>61.06</v>
      </c>
      <c r="I11" s="12">
        <f t="shared" si="0"/>
        <v>88903.360000000001</v>
      </c>
      <c r="J11" s="12" t="e">
        <f>WWHEALTH*E11</f>
        <v>#REF!</v>
      </c>
      <c r="K11" s="12">
        <f t="shared" si="2"/>
        <v>5778.72</v>
      </c>
      <c r="L11" s="12">
        <f t="shared" si="3"/>
        <v>6801.11</v>
      </c>
      <c r="M11" s="12" t="e">
        <f t="shared" si="4"/>
        <v>#REF!</v>
      </c>
    </row>
    <row r="12" spans="1:13" hidden="1" x14ac:dyDescent="0.25">
      <c r="A12" t="s">
        <v>14</v>
      </c>
      <c r="B12" t="s">
        <v>107</v>
      </c>
      <c r="C12" t="s">
        <v>146</v>
      </c>
      <c r="D12" t="s">
        <v>143</v>
      </c>
      <c r="E12" s="7">
        <v>0.7</v>
      </c>
      <c r="F12" t="s">
        <v>122</v>
      </c>
      <c r="G12" s="14">
        <v>2080</v>
      </c>
      <c r="H12" s="8">
        <v>26.75</v>
      </c>
      <c r="I12" s="12">
        <f t="shared" si="0"/>
        <v>38948</v>
      </c>
      <c r="J12" s="12" t="e">
        <f>WWHEALTH*E12</f>
        <v>#REF!</v>
      </c>
      <c r="K12" s="12">
        <f t="shared" si="2"/>
        <v>2531.62</v>
      </c>
      <c r="L12" s="12">
        <f t="shared" si="3"/>
        <v>2979.52</v>
      </c>
      <c r="M12" s="12" t="e">
        <f t="shared" si="4"/>
        <v>#REF!</v>
      </c>
    </row>
    <row r="13" spans="1:13" hidden="1" x14ac:dyDescent="0.25">
      <c r="A13" t="s">
        <v>19</v>
      </c>
      <c r="B13" t="s">
        <v>27</v>
      </c>
      <c r="D13" t="s">
        <v>35</v>
      </c>
      <c r="E13" s="7">
        <v>1</v>
      </c>
      <c r="F13" t="s">
        <v>122</v>
      </c>
      <c r="G13" s="14">
        <v>2080</v>
      </c>
      <c r="H13" s="8">
        <v>22.99</v>
      </c>
      <c r="I13" s="12">
        <f t="shared" si="0"/>
        <v>47819.199999999997</v>
      </c>
      <c r="J13" s="12" t="e">
        <f t="shared" ref="J13:J25" si="5">healthcare*E13</f>
        <v>#REF!</v>
      </c>
      <c r="K13" s="12">
        <f t="shared" si="2"/>
        <v>3108.25</v>
      </c>
      <c r="L13" s="12">
        <f t="shared" si="3"/>
        <v>3658.17</v>
      </c>
      <c r="M13" s="12" t="e">
        <f t="shared" si="4"/>
        <v>#REF!</v>
      </c>
    </row>
    <row r="14" spans="1:13" hidden="1" x14ac:dyDescent="0.25">
      <c r="A14" t="s">
        <v>9</v>
      </c>
      <c r="B14" t="s">
        <v>10</v>
      </c>
      <c r="C14" t="s">
        <v>133</v>
      </c>
      <c r="D14" t="s">
        <v>12</v>
      </c>
      <c r="E14" s="7">
        <v>0.5</v>
      </c>
      <c r="F14" t="s">
        <v>122</v>
      </c>
      <c r="G14" s="14">
        <v>2080</v>
      </c>
      <c r="H14" s="8">
        <v>18.23</v>
      </c>
      <c r="I14" s="12">
        <f t="shared" si="0"/>
        <v>18959.2</v>
      </c>
      <c r="J14" s="12" t="e">
        <f t="shared" si="5"/>
        <v>#REF!</v>
      </c>
      <c r="K14" s="12">
        <f t="shared" si="2"/>
        <v>1232.3499999999999</v>
      </c>
      <c r="L14" s="12">
        <f t="shared" si="3"/>
        <v>1450.38</v>
      </c>
      <c r="M14" s="12" t="e">
        <f t="shared" si="4"/>
        <v>#REF!</v>
      </c>
    </row>
    <row r="15" spans="1:13" hidden="1" x14ac:dyDescent="0.25">
      <c r="A15" t="s">
        <v>14</v>
      </c>
      <c r="B15" t="s">
        <v>15</v>
      </c>
      <c r="C15" t="s">
        <v>144</v>
      </c>
      <c r="D15" t="s">
        <v>16</v>
      </c>
      <c r="E15" s="7">
        <v>0.7</v>
      </c>
      <c r="F15" t="s">
        <v>122</v>
      </c>
      <c r="G15" s="14">
        <v>2080</v>
      </c>
      <c r="H15" s="9">
        <v>27.16</v>
      </c>
      <c r="I15" s="12">
        <f t="shared" si="0"/>
        <v>39544.959999999999</v>
      </c>
      <c r="J15" s="12" t="e">
        <f t="shared" si="5"/>
        <v>#REF!</v>
      </c>
      <c r="K15" s="12">
        <f t="shared" si="2"/>
        <v>2570.42</v>
      </c>
      <c r="L15" s="12">
        <f t="shared" si="3"/>
        <v>3025.19</v>
      </c>
      <c r="M15" s="12" t="e">
        <f t="shared" si="4"/>
        <v>#REF!</v>
      </c>
    </row>
    <row r="16" spans="1:13" hidden="1" x14ac:dyDescent="0.25">
      <c r="A16" t="s">
        <v>14</v>
      </c>
      <c r="B16" t="s">
        <v>15</v>
      </c>
      <c r="C16" t="s">
        <v>147</v>
      </c>
      <c r="D16" t="s">
        <v>36</v>
      </c>
      <c r="E16" s="7">
        <v>0.1</v>
      </c>
      <c r="F16" t="s">
        <v>122</v>
      </c>
      <c r="G16" s="14">
        <v>2080</v>
      </c>
      <c r="H16" s="8">
        <v>27.29</v>
      </c>
      <c r="I16" s="12">
        <f t="shared" si="0"/>
        <v>5676.32</v>
      </c>
      <c r="J16" s="12" t="e">
        <f t="shared" si="5"/>
        <v>#REF!</v>
      </c>
      <c r="K16" s="12">
        <f t="shared" si="2"/>
        <v>368.96</v>
      </c>
      <c r="L16" s="12">
        <f t="shared" si="3"/>
        <v>434.24</v>
      </c>
      <c r="M16" s="12" t="e">
        <f t="shared" si="4"/>
        <v>#REF!</v>
      </c>
    </row>
    <row r="17" spans="1:13" hidden="1" x14ac:dyDescent="0.25">
      <c r="A17" t="s">
        <v>19</v>
      </c>
      <c r="B17" t="s">
        <v>27</v>
      </c>
      <c r="D17" s="11" t="s">
        <v>39</v>
      </c>
      <c r="E17" s="7">
        <v>1</v>
      </c>
      <c r="F17" t="s">
        <v>122</v>
      </c>
      <c r="G17" s="14">
        <v>2080</v>
      </c>
      <c r="H17" s="8">
        <v>14.61</v>
      </c>
      <c r="I17" s="12">
        <f t="shared" si="0"/>
        <v>30388.799999999999</v>
      </c>
      <c r="J17" s="12" t="e">
        <f t="shared" si="5"/>
        <v>#REF!</v>
      </c>
      <c r="K17" s="12">
        <f t="shared" si="2"/>
        <v>1975.27</v>
      </c>
      <c r="L17" s="12">
        <f t="shared" si="3"/>
        <v>2324.7399999999998</v>
      </c>
      <c r="M17" s="12" t="e">
        <f t="shared" si="4"/>
        <v>#REF!</v>
      </c>
    </row>
    <row r="18" spans="1:13" hidden="1" x14ac:dyDescent="0.25">
      <c r="A18" t="s">
        <v>62</v>
      </c>
      <c r="B18" t="s">
        <v>62</v>
      </c>
      <c r="C18" t="s">
        <v>147</v>
      </c>
      <c r="D18" t="s">
        <v>36</v>
      </c>
      <c r="E18" s="7">
        <v>0.14000000000000001</v>
      </c>
      <c r="F18" t="s">
        <v>122</v>
      </c>
      <c r="G18" s="14">
        <v>2080</v>
      </c>
      <c r="H18" s="8">
        <v>27.29</v>
      </c>
      <c r="I18" s="12">
        <f t="shared" si="0"/>
        <v>7946.848</v>
      </c>
      <c r="J18" s="12" t="e">
        <f t="shared" si="5"/>
        <v>#REF!</v>
      </c>
      <c r="K18" s="12">
        <f t="shared" si="2"/>
        <v>516.54999999999995</v>
      </c>
      <c r="L18" s="12">
        <f t="shared" si="3"/>
        <v>607.92999999999995</v>
      </c>
      <c r="M18" s="12" t="e">
        <f t="shared" si="4"/>
        <v>#REF!</v>
      </c>
    </row>
    <row r="19" spans="1:13" hidden="1" x14ac:dyDescent="0.25">
      <c r="A19" t="s">
        <v>58</v>
      </c>
      <c r="B19" t="s">
        <v>58</v>
      </c>
      <c r="C19" t="s">
        <v>147</v>
      </c>
      <c r="D19" t="s">
        <v>36</v>
      </c>
      <c r="E19" s="7">
        <v>0.01</v>
      </c>
      <c r="F19" t="s">
        <v>122</v>
      </c>
      <c r="G19" s="14">
        <v>2080</v>
      </c>
      <c r="H19" s="8">
        <v>27.29</v>
      </c>
      <c r="I19" s="12">
        <f t="shared" si="0"/>
        <v>567.63199999999995</v>
      </c>
      <c r="J19" s="12" t="e">
        <f t="shared" si="5"/>
        <v>#REF!</v>
      </c>
      <c r="K19" s="12">
        <f t="shared" si="2"/>
        <v>36.9</v>
      </c>
      <c r="L19" s="12">
        <f t="shared" si="3"/>
        <v>43.42</v>
      </c>
      <c r="M19" s="12" t="e">
        <f t="shared" si="4"/>
        <v>#REF!</v>
      </c>
    </row>
    <row r="20" spans="1:13" hidden="1" x14ac:dyDescent="0.25">
      <c r="A20" t="s">
        <v>19</v>
      </c>
      <c r="B20" t="s">
        <v>19</v>
      </c>
      <c r="C20" t="s">
        <v>147</v>
      </c>
      <c r="D20" t="s">
        <v>36</v>
      </c>
      <c r="E20" s="7">
        <v>0.75</v>
      </c>
      <c r="F20" t="s">
        <v>122</v>
      </c>
      <c r="G20" s="14">
        <v>2080</v>
      </c>
      <c r="H20" s="8">
        <v>27.29</v>
      </c>
      <c r="I20" s="12">
        <f t="shared" si="0"/>
        <v>42572.4</v>
      </c>
      <c r="J20" s="12" t="e">
        <f t="shared" si="5"/>
        <v>#REF!</v>
      </c>
      <c r="K20" s="12">
        <f t="shared" si="2"/>
        <v>2767.21</v>
      </c>
      <c r="L20" s="12">
        <f t="shared" si="3"/>
        <v>3256.79</v>
      </c>
      <c r="M20" s="12" t="e">
        <f t="shared" si="4"/>
        <v>#REF!</v>
      </c>
    </row>
    <row r="21" spans="1:13" hidden="1" x14ac:dyDescent="0.25">
      <c r="A21" t="s">
        <v>14</v>
      </c>
      <c r="B21" t="s">
        <v>15</v>
      </c>
      <c r="C21" t="s">
        <v>148</v>
      </c>
      <c r="D21" t="s">
        <v>38</v>
      </c>
      <c r="E21" s="7">
        <v>0.7</v>
      </c>
      <c r="F21" t="s">
        <v>122</v>
      </c>
      <c r="G21" s="14">
        <v>2080</v>
      </c>
      <c r="H21" s="8">
        <v>24.68</v>
      </c>
      <c r="I21" s="12">
        <f t="shared" si="0"/>
        <v>35934.080000000002</v>
      </c>
      <c r="J21" s="12" t="e">
        <f t="shared" si="5"/>
        <v>#REF!</v>
      </c>
      <c r="K21" s="12">
        <f t="shared" si="2"/>
        <v>2335.7199999999998</v>
      </c>
      <c r="L21" s="12">
        <f t="shared" si="3"/>
        <v>2748.96</v>
      </c>
      <c r="M21" s="12" t="e">
        <f t="shared" si="4"/>
        <v>#REF!</v>
      </c>
    </row>
    <row r="22" spans="1:13" hidden="1" x14ac:dyDescent="0.25">
      <c r="A22" t="s">
        <v>62</v>
      </c>
      <c r="B22" t="s">
        <v>62</v>
      </c>
      <c r="C22" t="s">
        <v>148</v>
      </c>
      <c r="D22" t="s">
        <v>38</v>
      </c>
      <c r="E22" s="7">
        <v>0.09</v>
      </c>
      <c r="F22" t="s">
        <v>122</v>
      </c>
      <c r="G22" s="14">
        <v>2080</v>
      </c>
      <c r="H22" s="8">
        <v>24.68</v>
      </c>
      <c r="I22" s="12">
        <f t="shared" si="0"/>
        <v>4620.0959999999995</v>
      </c>
      <c r="J22" s="12" t="e">
        <f t="shared" si="5"/>
        <v>#REF!</v>
      </c>
      <c r="K22" s="12">
        <f t="shared" si="2"/>
        <v>300.31</v>
      </c>
      <c r="L22" s="12">
        <f t="shared" si="3"/>
        <v>353.44</v>
      </c>
      <c r="M22" s="12" t="e">
        <f t="shared" si="4"/>
        <v>#REF!</v>
      </c>
    </row>
    <row r="23" spans="1:13" hidden="1" x14ac:dyDescent="0.25">
      <c r="A23" t="s">
        <v>58</v>
      </c>
      <c r="B23" t="s">
        <v>58</v>
      </c>
      <c r="D23" t="s">
        <v>55</v>
      </c>
      <c r="E23" s="7">
        <v>0.25</v>
      </c>
      <c r="F23" t="s">
        <v>122</v>
      </c>
      <c r="G23" s="14">
        <v>2080</v>
      </c>
      <c r="H23" s="8">
        <v>19.760000000000002</v>
      </c>
      <c r="I23" s="12">
        <f t="shared" si="0"/>
        <v>10275.200000000001</v>
      </c>
      <c r="J23" s="12" t="e">
        <f t="shared" si="5"/>
        <v>#REF!</v>
      </c>
      <c r="K23" s="12">
        <f t="shared" si="2"/>
        <v>667.89</v>
      </c>
      <c r="L23" s="12">
        <f t="shared" si="3"/>
        <v>786.05</v>
      </c>
      <c r="M23" s="12" t="e">
        <f t="shared" si="4"/>
        <v>#REF!</v>
      </c>
    </row>
    <row r="24" spans="1:13" hidden="1" x14ac:dyDescent="0.25">
      <c r="A24" t="s">
        <v>19</v>
      </c>
      <c r="B24" t="s">
        <v>57</v>
      </c>
      <c r="D24" t="s">
        <v>55</v>
      </c>
      <c r="E24" s="7">
        <v>0.25</v>
      </c>
      <c r="F24" t="s">
        <v>122</v>
      </c>
      <c r="G24" s="14">
        <v>2080</v>
      </c>
      <c r="H24" s="8">
        <v>19.760000000000002</v>
      </c>
      <c r="I24" s="12">
        <f t="shared" si="0"/>
        <v>10275.200000000001</v>
      </c>
      <c r="J24" s="12" t="e">
        <f t="shared" si="5"/>
        <v>#REF!</v>
      </c>
      <c r="K24" s="12">
        <f t="shared" si="2"/>
        <v>667.89</v>
      </c>
      <c r="L24" s="12">
        <f t="shared" si="3"/>
        <v>786.05</v>
      </c>
      <c r="M24" s="12" t="e">
        <f t="shared" si="4"/>
        <v>#REF!</v>
      </c>
    </row>
    <row r="25" spans="1:13" hidden="1" x14ac:dyDescent="0.25">
      <c r="A25" t="s">
        <v>19</v>
      </c>
      <c r="B25" t="s">
        <v>56</v>
      </c>
      <c r="D25" t="s">
        <v>55</v>
      </c>
      <c r="E25" s="7">
        <v>0.25</v>
      </c>
      <c r="F25" t="s">
        <v>122</v>
      </c>
      <c r="G25" s="14">
        <v>2080</v>
      </c>
      <c r="H25" s="8">
        <v>19.760000000000002</v>
      </c>
      <c r="I25" s="12">
        <f t="shared" si="0"/>
        <v>10275.200000000001</v>
      </c>
      <c r="J25" s="12" t="e">
        <f t="shared" si="5"/>
        <v>#REF!</v>
      </c>
      <c r="K25" s="12">
        <f t="shared" si="2"/>
        <v>667.89</v>
      </c>
      <c r="L25" s="12">
        <f t="shared" si="3"/>
        <v>786.05</v>
      </c>
      <c r="M25" s="12" t="e">
        <f t="shared" si="4"/>
        <v>#REF!</v>
      </c>
    </row>
    <row r="26" spans="1:13" x14ac:dyDescent="0.25">
      <c r="A26" t="s">
        <v>14</v>
      </c>
      <c r="B26" t="s">
        <v>24</v>
      </c>
      <c r="C26" t="s">
        <v>206</v>
      </c>
      <c r="D26" t="s">
        <v>96</v>
      </c>
      <c r="E26" s="7">
        <v>1</v>
      </c>
      <c r="F26" t="s">
        <v>122</v>
      </c>
      <c r="G26" s="14">
        <v>2080</v>
      </c>
      <c r="H26" s="8">
        <v>19.079999999999998</v>
      </c>
      <c r="I26" s="12">
        <f t="shared" ref="I26:I57" si="6">ROUND((+G26*E26)*H26,3)</f>
        <v>39686.400000000001</v>
      </c>
      <c r="J26" s="12" t="e">
        <f t="shared" ref="J26:J35" si="7">healthcare*E26</f>
        <v>#REF!</v>
      </c>
      <c r="K26" s="12" t="e">
        <f>I26*fir_retire</f>
        <v>#REF!</v>
      </c>
      <c r="L26" s="12">
        <f t="shared" ref="L26:L57" si="8">ROUND(I26*0.0765,2)</f>
        <v>3036.01</v>
      </c>
      <c r="M26" s="12" t="e">
        <f t="shared" ref="M26:M57" si="9">SUM(I26:L26)</f>
        <v>#REF!</v>
      </c>
    </row>
    <row r="27" spans="1:13" x14ac:dyDescent="0.25">
      <c r="A27" t="s">
        <v>14</v>
      </c>
      <c r="B27" t="s">
        <v>24</v>
      </c>
      <c r="C27" t="s">
        <v>206</v>
      </c>
      <c r="D27" t="s">
        <v>99</v>
      </c>
      <c r="E27" s="7">
        <v>1</v>
      </c>
      <c r="F27" t="s">
        <v>122</v>
      </c>
      <c r="G27" s="14">
        <v>2080</v>
      </c>
      <c r="H27" s="8">
        <v>19.079999999999998</v>
      </c>
      <c r="I27" s="12">
        <f t="shared" si="6"/>
        <v>39686.400000000001</v>
      </c>
      <c r="J27" s="12" t="e">
        <f t="shared" si="7"/>
        <v>#REF!</v>
      </c>
      <c r="K27" s="12" t="e">
        <f>I27*fir_retire</f>
        <v>#REF!</v>
      </c>
      <c r="L27" s="12">
        <f t="shared" si="8"/>
        <v>3036.01</v>
      </c>
      <c r="M27" s="12" t="e">
        <f t="shared" si="9"/>
        <v>#REF!</v>
      </c>
    </row>
    <row r="28" spans="1:13" hidden="1" x14ac:dyDescent="0.25">
      <c r="A28" t="s">
        <v>58</v>
      </c>
      <c r="B28" t="s">
        <v>58</v>
      </c>
      <c r="C28" t="s">
        <v>148</v>
      </c>
      <c r="D28" t="s">
        <v>38</v>
      </c>
      <c r="E28" s="7">
        <v>0.01</v>
      </c>
      <c r="F28" t="s">
        <v>122</v>
      </c>
      <c r="G28" s="14">
        <v>2080</v>
      </c>
      <c r="H28" s="8">
        <v>24.68</v>
      </c>
      <c r="I28" s="12">
        <f t="shared" si="6"/>
        <v>513.34400000000005</v>
      </c>
      <c r="J28" s="12" t="e">
        <f t="shared" si="7"/>
        <v>#REF!</v>
      </c>
      <c r="K28" s="12">
        <f>ROUND(+I28*0.065,2)</f>
        <v>33.369999999999997</v>
      </c>
      <c r="L28" s="12">
        <f t="shared" si="8"/>
        <v>39.270000000000003</v>
      </c>
      <c r="M28" s="12" t="e">
        <f t="shared" si="9"/>
        <v>#REF!</v>
      </c>
    </row>
    <row r="29" spans="1:13" hidden="1" x14ac:dyDescent="0.25">
      <c r="A29" t="s">
        <v>19</v>
      </c>
      <c r="B29" t="s">
        <v>19</v>
      </c>
      <c r="C29" t="s">
        <v>148</v>
      </c>
      <c r="D29" t="s">
        <v>38</v>
      </c>
      <c r="E29" s="7">
        <v>0.2</v>
      </c>
      <c r="F29" t="s">
        <v>122</v>
      </c>
      <c r="G29" s="14">
        <v>2080</v>
      </c>
      <c r="H29" s="8">
        <v>24.68</v>
      </c>
      <c r="I29" s="12">
        <f t="shared" si="6"/>
        <v>10266.879999999999</v>
      </c>
      <c r="J29" s="12" t="e">
        <f t="shared" si="7"/>
        <v>#REF!</v>
      </c>
      <c r="K29" s="12">
        <f>ROUND(+I29*0.065,2)</f>
        <v>667.35</v>
      </c>
      <c r="L29" s="12">
        <f t="shared" si="8"/>
        <v>785.42</v>
      </c>
      <c r="M29" s="12" t="e">
        <f t="shared" si="9"/>
        <v>#REF!</v>
      </c>
    </row>
    <row r="30" spans="1:13" hidden="1" x14ac:dyDescent="0.25">
      <c r="A30" t="s">
        <v>14</v>
      </c>
      <c r="B30" t="s">
        <v>15</v>
      </c>
      <c r="C30" t="s">
        <v>149</v>
      </c>
      <c r="D30" t="s">
        <v>40</v>
      </c>
      <c r="E30" s="7">
        <v>0.7</v>
      </c>
      <c r="F30" t="s">
        <v>122</v>
      </c>
      <c r="G30" s="14">
        <v>2080</v>
      </c>
      <c r="H30" s="8">
        <v>21.52</v>
      </c>
      <c r="I30" s="12">
        <f t="shared" si="6"/>
        <v>31333.119999999999</v>
      </c>
      <c r="J30" s="12" t="e">
        <f t="shared" si="7"/>
        <v>#REF!</v>
      </c>
      <c r="K30" s="12">
        <f>ROUND(+I30*0.065,2)</f>
        <v>2036.65</v>
      </c>
      <c r="L30" s="12">
        <f t="shared" si="8"/>
        <v>2396.98</v>
      </c>
      <c r="M30" s="12" t="e">
        <f t="shared" si="9"/>
        <v>#REF!</v>
      </c>
    </row>
    <row r="31" spans="1:13" hidden="1" x14ac:dyDescent="0.25">
      <c r="A31" t="s">
        <v>19</v>
      </c>
      <c r="B31" t="s">
        <v>56</v>
      </c>
      <c r="D31" t="s">
        <v>64</v>
      </c>
      <c r="E31" s="7">
        <v>1</v>
      </c>
      <c r="F31" t="s">
        <v>122</v>
      </c>
      <c r="G31" s="14">
        <v>2080</v>
      </c>
      <c r="H31" s="8">
        <v>19.09</v>
      </c>
      <c r="I31" s="12">
        <f t="shared" si="6"/>
        <v>39707.199999999997</v>
      </c>
      <c r="J31" s="12" t="e">
        <f t="shared" si="7"/>
        <v>#REF!</v>
      </c>
      <c r="K31" s="12">
        <f>ROUND(+I31*0.065,2)</f>
        <v>2580.9699999999998</v>
      </c>
      <c r="L31" s="12">
        <f t="shared" si="8"/>
        <v>3037.6</v>
      </c>
      <c r="M31" s="12" t="e">
        <f t="shared" si="9"/>
        <v>#REF!</v>
      </c>
    </row>
    <row r="32" spans="1:13" x14ac:dyDescent="0.25">
      <c r="A32" t="s">
        <v>14</v>
      </c>
      <c r="B32" t="s">
        <v>24</v>
      </c>
      <c r="C32" t="s">
        <v>206</v>
      </c>
      <c r="D32" t="s">
        <v>100</v>
      </c>
      <c r="E32" s="7">
        <v>1</v>
      </c>
      <c r="F32" t="s">
        <v>122</v>
      </c>
      <c r="G32" s="14">
        <v>2080</v>
      </c>
      <c r="H32" s="8">
        <v>19.84</v>
      </c>
      <c r="I32" s="12">
        <f t="shared" si="6"/>
        <v>41267.199999999997</v>
      </c>
      <c r="J32" s="12" t="e">
        <f t="shared" si="7"/>
        <v>#REF!</v>
      </c>
      <c r="K32" s="12" t="e">
        <f>I32*fir_retire</f>
        <v>#REF!</v>
      </c>
      <c r="L32" s="12">
        <f t="shared" si="8"/>
        <v>3156.94</v>
      </c>
      <c r="M32" s="12" t="e">
        <f t="shared" si="9"/>
        <v>#REF!</v>
      </c>
    </row>
    <row r="33" spans="1:13" hidden="1" x14ac:dyDescent="0.25">
      <c r="A33" t="s">
        <v>62</v>
      </c>
      <c r="B33" t="s">
        <v>70</v>
      </c>
      <c r="D33" t="s">
        <v>71</v>
      </c>
      <c r="E33" s="7">
        <v>1</v>
      </c>
      <c r="F33" t="s">
        <v>122</v>
      </c>
      <c r="G33" s="14">
        <v>2080</v>
      </c>
      <c r="H33" s="8">
        <v>16.75</v>
      </c>
      <c r="I33" s="12">
        <f t="shared" si="6"/>
        <v>34840</v>
      </c>
      <c r="J33" s="12" t="e">
        <f t="shared" si="7"/>
        <v>#REF!</v>
      </c>
      <c r="K33" s="12">
        <f>ROUND(+I33*0.065,2)</f>
        <v>2264.6</v>
      </c>
      <c r="L33" s="12">
        <f t="shared" si="8"/>
        <v>2665.26</v>
      </c>
      <c r="M33" s="12" t="e">
        <f t="shared" si="9"/>
        <v>#REF!</v>
      </c>
    </row>
    <row r="34" spans="1:13" x14ac:dyDescent="0.25">
      <c r="A34" t="s">
        <v>14</v>
      </c>
      <c r="B34" t="s">
        <v>24</v>
      </c>
      <c r="C34" t="s">
        <v>155</v>
      </c>
      <c r="D34" t="s">
        <v>43</v>
      </c>
      <c r="E34" s="7">
        <v>1</v>
      </c>
      <c r="F34" t="s">
        <v>122</v>
      </c>
      <c r="G34" s="14">
        <v>2080</v>
      </c>
      <c r="H34" s="8">
        <v>31.21</v>
      </c>
      <c r="I34" s="12">
        <f t="shared" si="6"/>
        <v>64916.800000000003</v>
      </c>
      <c r="J34" s="12" t="e">
        <f t="shared" si="7"/>
        <v>#REF!</v>
      </c>
      <c r="K34" s="12" t="e">
        <f>I34*fir_retire</f>
        <v>#REF!</v>
      </c>
      <c r="L34" s="12">
        <f t="shared" si="8"/>
        <v>4966.1400000000003</v>
      </c>
      <c r="M34" s="12" t="e">
        <f t="shared" si="9"/>
        <v>#REF!</v>
      </c>
    </row>
    <row r="35" spans="1:13" x14ac:dyDescent="0.25">
      <c r="A35" t="s">
        <v>14</v>
      </c>
      <c r="B35" t="s">
        <v>24</v>
      </c>
      <c r="C35" t="s">
        <v>156</v>
      </c>
      <c r="D35" t="s">
        <v>47</v>
      </c>
      <c r="E35" s="7">
        <v>1</v>
      </c>
      <c r="F35" t="s">
        <v>122</v>
      </c>
      <c r="G35" s="14">
        <v>2080</v>
      </c>
      <c r="H35" s="8">
        <v>40.68</v>
      </c>
      <c r="I35" s="12">
        <v>117618</v>
      </c>
      <c r="J35" s="12" t="e">
        <f t="shared" si="7"/>
        <v>#REF!</v>
      </c>
      <c r="K35" s="12" t="e">
        <f>I35*fir_retire</f>
        <v>#REF!</v>
      </c>
      <c r="L35" s="12">
        <f t="shared" si="8"/>
        <v>8997.7800000000007</v>
      </c>
      <c r="M35" s="12" t="e">
        <f t="shared" si="9"/>
        <v>#REF!</v>
      </c>
    </row>
    <row r="36" spans="1:13" x14ac:dyDescent="0.25">
      <c r="A36" t="s">
        <v>14</v>
      </c>
      <c r="B36" t="s">
        <v>24</v>
      </c>
      <c r="C36" t="s">
        <v>157</v>
      </c>
      <c r="D36" t="s">
        <v>154</v>
      </c>
      <c r="E36" s="7">
        <v>1</v>
      </c>
      <c r="F36" t="s">
        <v>121</v>
      </c>
      <c r="G36" s="14">
        <v>250</v>
      </c>
      <c r="H36" s="8">
        <v>26.27</v>
      </c>
      <c r="I36" s="12">
        <f t="shared" si="6"/>
        <v>6567.5</v>
      </c>
      <c r="J36" s="12">
        <v>0</v>
      </c>
      <c r="K36" s="12" t="e">
        <f>I36*fir_retire</f>
        <v>#REF!</v>
      </c>
      <c r="L36" s="12">
        <f t="shared" si="8"/>
        <v>502.41</v>
      </c>
      <c r="M36" s="12" t="e">
        <f t="shared" si="9"/>
        <v>#REF!</v>
      </c>
    </row>
    <row r="37" spans="1:13" hidden="1" x14ac:dyDescent="0.25">
      <c r="A37" t="s">
        <v>62</v>
      </c>
      <c r="B37" t="s">
        <v>70</v>
      </c>
      <c r="D37" t="s">
        <v>75</v>
      </c>
      <c r="E37" s="7">
        <v>1</v>
      </c>
      <c r="F37" t="s">
        <v>122</v>
      </c>
      <c r="G37" s="14">
        <v>2080</v>
      </c>
      <c r="H37" s="8">
        <v>24.74</v>
      </c>
      <c r="I37" s="12">
        <f t="shared" si="6"/>
        <v>51459.199999999997</v>
      </c>
      <c r="J37" s="12" t="e">
        <f t="shared" ref="J37:J75" si="10">healthcare*E37</f>
        <v>#REF!</v>
      </c>
      <c r="K37" s="12">
        <f>ROUND(+I37*0.065,2)</f>
        <v>3344.85</v>
      </c>
      <c r="L37" s="12">
        <f t="shared" si="8"/>
        <v>3936.63</v>
      </c>
      <c r="M37" s="12" t="e">
        <f t="shared" si="9"/>
        <v>#REF!</v>
      </c>
    </row>
    <row r="38" spans="1:13" x14ac:dyDescent="0.25">
      <c r="A38" t="s">
        <v>14</v>
      </c>
      <c r="B38" t="s">
        <v>24</v>
      </c>
      <c r="C38" t="s">
        <v>207</v>
      </c>
      <c r="D38" t="s">
        <v>150</v>
      </c>
      <c r="E38" s="7">
        <v>1</v>
      </c>
      <c r="F38" t="s">
        <v>122</v>
      </c>
      <c r="G38" s="14">
        <v>2080</v>
      </c>
      <c r="H38" s="8">
        <v>17.3</v>
      </c>
      <c r="I38" s="12">
        <f t="shared" si="6"/>
        <v>35984</v>
      </c>
      <c r="J38" s="12" t="e">
        <f t="shared" si="10"/>
        <v>#REF!</v>
      </c>
      <c r="K38" s="12" t="e">
        <f>I38*fir_retire</f>
        <v>#REF!</v>
      </c>
      <c r="L38" s="12">
        <f t="shared" si="8"/>
        <v>2752.78</v>
      </c>
      <c r="M38" s="12" t="e">
        <f t="shared" si="9"/>
        <v>#REF!</v>
      </c>
    </row>
    <row r="39" spans="1:13" x14ac:dyDescent="0.25">
      <c r="A39" t="s">
        <v>14</v>
      </c>
      <c r="B39" t="s">
        <v>24</v>
      </c>
      <c r="C39" t="s">
        <v>207</v>
      </c>
      <c r="D39" t="s">
        <v>151</v>
      </c>
      <c r="E39" s="7">
        <v>1</v>
      </c>
      <c r="F39" t="s">
        <v>122</v>
      </c>
      <c r="G39" s="14">
        <v>2080</v>
      </c>
      <c r="H39" s="8">
        <v>17.3</v>
      </c>
      <c r="I39" s="12">
        <f t="shared" si="6"/>
        <v>35984</v>
      </c>
      <c r="J39" s="12" t="e">
        <f t="shared" si="10"/>
        <v>#REF!</v>
      </c>
      <c r="K39" s="12" t="e">
        <f>I39*fir_retire</f>
        <v>#REF!</v>
      </c>
      <c r="L39" s="12">
        <f t="shared" si="8"/>
        <v>2752.78</v>
      </c>
      <c r="M39" s="12" t="e">
        <f t="shared" si="9"/>
        <v>#REF!</v>
      </c>
    </row>
    <row r="40" spans="1:13" x14ac:dyDescent="0.25">
      <c r="A40" t="s">
        <v>14</v>
      </c>
      <c r="B40" t="s">
        <v>24</v>
      </c>
      <c r="C40" t="s">
        <v>207</v>
      </c>
      <c r="D40" t="s">
        <v>152</v>
      </c>
      <c r="E40" s="7">
        <v>1</v>
      </c>
      <c r="F40" t="s">
        <v>122</v>
      </c>
      <c r="G40" s="14">
        <v>2080</v>
      </c>
      <c r="H40" s="8">
        <v>17.3</v>
      </c>
      <c r="I40" s="12">
        <f t="shared" si="6"/>
        <v>35984</v>
      </c>
      <c r="J40" s="12" t="e">
        <f t="shared" si="10"/>
        <v>#REF!</v>
      </c>
      <c r="K40" s="12" t="e">
        <f>I40*fir_retire</f>
        <v>#REF!</v>
      </c>
      <c r="L40" s="12">
        <f t="shared" si="8"/>
        <v>2752.78</v>
      </c>
      <c r="M40" s="12" t="e">
        <f t="shared" si="9"/>
        <v>#REF!</v>
      </c>
    </row>
    <row r="41" spans="1:13" hidden="1" x14ac:dyDescent="0.25">
      <c r="A41" t="s">
        <v>19</v>
      </c>
      <c r="B41" t="s">
        <v>20</v>
      </c>
      <c r="D41" t="s">
        <v>86</v>
      </c>
      <c r="E41" s="7">
        <v>1</v>
      </c>
      <c r="F41" t="s">
        <v>122</v>
      </c>
      <c r="G41" s="14">
        <v>2080</v>
      </c>
      <c r="H41" s="8">
        <v>24.45</v>
      </c>
      <c r="I41" s="12">
        <f t="shared" si="6"/>
        <v>50856</v>
      </c>
      <c r="J41" s="12" t="e">
        <f t="shared" si="10"/>
        <v>#REF!</v>
      </c>
      <c r="K41" s="12">
        <f>ROUND(+I41*0.065,2)</f>
        <v>3305.64</v>
      </c>
      <c r="L41" s="12">
        <f t="shared" si="8"/>
        <v>3890.48</v>
      </c>
      <c r="M41" s="12" t="e">
        <f t="shared" si="9"/>
        <v>#REF!</v>
      </c>
    </row>
    <row r="42" spans="1:13" hidden="1" x14ac:dyDescent="0.25">
      <c r="A42" t="s">
        <v>19</v>
      </c>
      <c r="B42" t="s">
        <v>20</v>
      </c>
      <c r="D42" t="s">
        <v>87</v>
      </c>
      <c r="E42" s="7">
        <v>1</v>
      </c>
      <c r="F42" t="s">
        <v>122</v>
      </c>
      <c r="G42" s="14">
        <v>2080</v>
      </c>
      <c r="H42" s="8">
        <v>25.29</v>
      </c>
      <c r="I42" s="12">
        <f t="shared" si="6"/>
        <v>52603.199999999997</v>
      </c>
      <c r="J42" s="12" t="e">
        <f t="shared" si="10"/>
        <v>#REF!</v>
      </c>
      <c r="K42" s="12">
        <f>ROUND(+I42*0.065,2)</f>
        <v>3419.21</v>
      </c>
      <c r="L42" s="12">
        <f t="shared" si="8"/>
        <v>4024.14</v>
      </c>
      <c r="M42" s="12" t="e">
        <f t="shared" si="9"/>
        <v>#REF!</v>
      </c>
    </row>
    <row r="43" spans="1:13" hidden="1" x14ac:dyDescent="0.25">
      <c r="A43" t="s">
        <v>62</v>
      </c>
      <c r="B43" t="s">
        <v>70</v>
      </c>
      <c r="D43" t="s">
        <v>81</v>
      </c>
      <c r="E43" s="7">
        <v>1</v>
      </c>
      <c r="F43" t="s">
        <v>122</v>
      </c>
      <c r="G43" s="14">
        <v>2080</v>
      </c>
      <c r="H43" s="8">
        <v>15.82</v>
      </c>
      <c r="I43" s="12">
        <f t="shared" si="6"/>
        <v>32905.599999999999</v>
      </c>
      <c r="J43" s="12" t="e">
        <f t="shared" si="10"/>
        <v>#REF!</v>
      </c>
      <c r="K43" s="12">
        <f>ROUND(+I43*0.065,2)</f>
        <v>2138.86</v>
      </c>
      <c r="L43" s="12">
        <f t="shared" si="8"/>
        <v>2517.2800000000002</v>
      </c>
      <c r="M43" s="12" t="e">
        <f t="shared" si="9"/>
        <v>#REF!</v>
      </c>
    </row>
    <row r="44" spans="1:13" x14ac:dyDescent="0.25">
      <c r="A44" t="s">
        <v>14</v>
      </c>
      <c r="B44" t="s">
        <v>24</v>
      </c>
      <c r="C44" t="s">
        <v>205</v>
      </c>
      <c r="D44" t="s">
        <v>74</v>
      </c>
      <c r="E44" s="7">
        <v>1</v>
      </c>
      <c r="F44" t="s">
        <v>122</v>
      </c>
      <c r="G44" s="14">
        <v>2080</v>
      </c>
      <c r="H44" s="8">
        <v>22.84</v>
      </c>
      <c r="I44" s="12">
        <f t="shared" si="6"/>
        <v>47507.199999999997</v>
      </c>
      <c r="J44" s="12" t="e">
        <f t="shared" si="10"/>
        <v>#REF!</v>
      </c>
      <c r="K44" s="12" t="e">
        <f>I44*fir_retire</f>
        <v>#REF!</v>
      </c>
      <c r="L44" s="12">
        <f t="shared" si="8"/>
        <v>3634.3</v>
      </c>
      <c r="M44" s="12" t="e">
        <f t="shared" si="9"/>
        <v>#REF!</v>
      </c>
    </row>
    <row r="45" spans="1:13" hidden="1" x14ac:dyDescent="0.25">
      <c r="A45" t="s">
        <v>19</v>
      </c>
      <c r="B45" t="s">
        <v>19</v>
      </c>
      <c r="D45" t="s">
        <v>30</v>
      </c>
      <c r="E45" s="7">
        <v>0.05</v>
      </c>
      <c r="F45" t="s">
        <v>122</v>
      </c>
      <c r="G45" s="14">
        <v>2080</v>
      </c>
      <c r="H45" s="8">
        <v>22.24</v>
      </c>
      <c r="I45" s="12">
        <f t="shared" si="6"/>
        <v>2312.96</v>
      </c>
      <c r="J45" s="12" t="e">
        <f t="shared" si="10"/>
        <v>#REF!</v>
      </c>
      <c r="K45" s="12">
        <f t="shared" ref="K45:K75" si="11">ROUND(+I45*0.065,2)</f>
        <v>150.34</v>
      </c>
      <c r="L45" s="12">
        <f t="shared" si="8"/>
        <v>176.94</v>
      </c>
      <c r="M45" s="12" t="e">
        <f t="shared" si="9"/>
        <v>#REF!</v>
      </c>
    </row>
    <row r="46" spans="1:13" hidden="1" x14ac:dyDescent="0.25">
      <c r="A46" t="s">
        <v>14</v>
      </c>
      <c r="B46" t="s">
        <v>49</v>
      </c>
      <c r="D46" t="s">
        <v>50</v>
      </c>
      <c r="E46" s="7">
        <v>0.7</v>
      </c>
      <c r="F46" t="s">
        <v>122</v>
      </c>
      <c r="G46" s="14">
        <v>2080</v>
      </c>
      <c r="H46" s="8">
        <v>36.409999999999997</v>
      </c>
      <c r="I46" s="12">
        <f t="shared" si="6"/>
        <v>53012.959999999999</v>
      </c>
      <c r="J46" s="12" t="e">
        <f t="shared" si="10"/>
        <v>#REF!</v>
      </c>
      <c r="K46" s="12">
        <f t="shared" si="11"/>
        <v>3445.84</v>
      </c>
      <c r="L46" s="12">
        <f t="shared" si="8"/>
        <v>4055.49</v>
      </c>
      <c r="M46" s="12" t="e">
        <f t="shared" si="9"/>
        <v>#REF!</v>
      </c>
    </row>
    <row r="47" spans="1:13" hidden="1" x14ac:dyDescent="0.25">
      <c r="A47" t="s">
        <v>19</v>
      </c>
      <c r="B47" t="s">
        <v>56</v>
      </c>
      <c r="D47" t="s">
        <v>89</v>
      </c>
      <c r="E47" s="7">
        <v>1</v>
      </c>
      <c r="F47" t="s">
        <v>122</v>
      </c>
      <c r="G47" s="14">
        <v>2080</v>
      </c>
      <c r="H47" s="8">
        <v>15.52</v>
      </c>
      <c r="I47" s="12">
        <f t="shared" si="6"/>
        <v>32281.599999999999</v>
      </c>
      <c r="J47" s="12" t="e">
        <f t="shared" si="10"/>
        <v>#REF!</v>
      </c>
      <c r="K47" s="12">
        <f t="shared" si="11"/>
        <v>2098.3000000000002</v>
      </c>
      <c r="L47" s="12">
        <f t="shared" si="8"/>
        <v>2469.54</v>
      </c>
      <c r="M47" s="12" t="e">
        <f t="shared" si="9"/>
        <v>#REF!</v>
      </c>
    </row>
    <row r="48" spans="1:13" hidden="1" x14ac:dyDescent="0.25">
      <c r="A48" t="s">
        <v>14</v>
      </c>
      <c r="B48" t="s">
        <v>51</v>
      </c>
      <c r="D48" t="s">
        <v>52</v>
      </c>
      <c r="E48" s="7">
        <v>1</v>
      </c>
      <c r="F48" t="s">
        <v>122</v>
      </c>
      <c r="G48" s="14">
        <v>2080</v>
      </c>
      <c r="H48" s="8">
        <v>13.99</v>
      </c>
      <c r="I48" s="12">
        <f t="shared" si="6"/>
        <v>29099.200000000001</v>
      </c>
      <c r="J48" s="12" t="e">
        <f t="shared" si="10"/>
        <v>#REF!</v>
      </c>
      <c r="K48" s="12">
        <f t="shared" si="11"/>
        <v>1891.45</v>
      </c>
      <c r="L48" s="12">
        <f t="shared" si="8"/>
        <v>2226.09</v>
      </c>
      <c r="M48" s="12" t="e">
        <f t="shared" si="9"/>
        <v>#REF!</v>
      </c>
    </row>
    <row r="49" spans="1:13" hidden="1" x14ac:dyDescent="0.25">
      <c r="A49" t="s">
        <v>19</v>
      </c>
      <c r="B49" t="s">
        <v>56</v>
      </c>
      <c r="D49" t="s">
        <v>90</v>
      </c>
      <c r="E49" s="7">
        <v>1</v>
      </c>
      <c r="F49" t="s">
        <v>122</v>
      </c>
      <c r="G49" s="14">
        <v>2080</v>
      </c>
      <c r="H49" s="8">
        <v>22.55</v>
      </c>
      <c r="I49" s="12">
        <f t="shared" si="6"/>
        <v>46904</v>
      </c>
      <c r="J49" s="12" t="e">
        <f t="shared" si="10"/>
        <v>#REF!</v>
      </c>
      <c r="K49" s="12">
        <f t="shared" si="11"/>
        <v>3048.76</v>
      </c>
      <c r="L49" s="12">
        <f t="shared" si="8"/>
        <v>3588.16</v>
      </c>
      <c r="M49" s="12" t="e">
        <f t="shared" si="9"/>
        <v>#REF!</v>
      </c>
    </row>
    <row r="50" spans="1:13" hidden="1" x14ac:dyDescent="0.25">
      <c r="A50" t="s">
        <v>58</v>
      </c>
      <c r="B50" t="s">
        <v>58</v>
      </c>
      <c r="D50" t="s">
        <v>68</v>
      </c>
      <c r="E50" s="7">
        <v>0.25</v>
      </c>
      <c r="F50" t="s">
        <v>122</v>
      </c>
      <c r="G50" s="14">
        <v>2080</v>
      </c>
      <c r="H50" s="8">
        <v>15.56</v>
      </c>
      <c r="I50" s="12">
        <f t="shared" si="6"/>
        <v>8091.2</v>
      </c>
      <c r="J50" s="12" t="e">
        <f t="shared" si="10"/>
        <v>#REF!</v>
      </c>
      <c r="K50" s="12">
        <f t="shared" si="11"/>
        <v>525.92999999999995</v>
      </c>
      <c r="L50" s="12">
        <f t="shared" si="8"/>
        <v>618.98</v>
      </c>
      <c r="M50" s="12" t="e">
        <f t="shared" si="9"/>
        <v>#REF!</v>
      </c>
    </row>
    <row r="51" spans="1:13" hidden="1" x14ac:dyDescent="0.25">
      <c r="A51" t="s">
        <v>19</v>
      </c>
      <c r="B51" t="s">
        <v>57</v>
      </c>
      <c r="D51" t="s">
        <v>68</v>
      </c>
      <c r="E51" s="7">
        <v>0.25</v>
      </c>
      <c r="F51" t="s">
        <v>122</v>
      </c>
      <c r="G51" s="14">
        <v>2080</v>
      </c>
      <c r="H51" s="8">
        <v>15.56</v>
      </c>
      <c r="I51" s="12">
        <f t="shared" si="6"/>
        <v>8091.2</v>
      </c>
      <c r="J51" s="12" t="e">
        <f t="shared" si="10"/>
        <v>#REF!</v>
      </c>
      <c r="K51" s="12">
        <f t="shared" si="11"/>
        <v>525.92999999999995</v>
      </c>
      <c r="L51" s="12">
        <f t="shared" si="8"/>
        <v>618.98</v>
      </c>
      <c r="M51" s="12" t="e">
        <f t="shared" si="9"/>
        <v>#REF!</v>
      </c>
    </row>
    <row r="52" spans="1:13" hidden="1" x14ac:dyDescent="0.25">
      <c r="A52" t="s">
        <v>19</v>
      </c>
      <c r="B52" t="s">
        <v>56</v>
      </c>
      <c r="D52" t="s">
        <v>68</v>
      </c>
      <c r="E52" s="7">
        <v>0.25</v>
      </c>
      <c r="F52" t="s">
        <v>122</v>
      </c>
      <c r="G52" s="14">
        <v>2080</v>
      </c>
      <c r="H52" s="8">
        <v>15.56</v>
      </c>
      <c r="I52" s="12">
        <f t="shared" si="6"/>
        <v>8091.2</v>
      </c>
      <c r="J52" s="12" t="e">
        <f t="shared" si="10"/>
        <v>#REF!</v>
      </c>
      <c r="K52" s="12">
        <f t="shared" si="11"/>
        <v>525.92999999999995</v>
      </c>
      <c r="L52" s="12">
        <f t="shared" si="8"/>
        <v>618.98</v>
      </c>
      <c r="M52" s="12" t="e">
        <f t="shared" si="9"/>
        <v>#REF!</v>
      </c>
    </row>
    <row r="53" spans="1:13" hidden="1" x14ac:dyDescent="0.25">
      <c r="A53" t="s">
        <v>14</v>
      </c>
      <c r="B53" t="s">
        <v>51</v>
      </c>
      <c r="D53" t="s">
        <v>53</v>
      </c>
      <c r="E53" s="7">
        <v>1</v>
      </c>
      <c r="F53" t="s">
        <v>122</v>
      </c>
      <c r="G53" s="14">
        <v>2080</v>
      </c>
      <c r="H53" s="8">
        <v>21.05</v>
      </c>
      <c r="I53" s="12">
        <f t="shared" si="6"/>
        <v>43784</v>
      </c>
      <c r="J53" s="12" t="e">
        <f t="shared" si="10"/>
        <v>#REF!</v>
      </c>
      <c r="K53" s="12">
        <f t="shared" si="11"/>
        <v>2845.96</v>
      </c>
      <c r="L53" s="12">
        <f t="shared" si="8"/>
        <v>3349.48</v>
      </c>
      <c r="M53" s="12" t="e">
        <f t="shared" si="9"/>
        <v>#REF!</v>
      </c>
    </row>
    <row r="54" spans="1:13" hidden="1" x14ac:dyDescent="0.25">
      <c r="A54" t="s">
        <v>19</v>
      </c>
      <c r="B54" t="s">
        <v>56</v>
      </c>
      <c r="D54" t="s">
        <v>91</v>
      </c>
      <c r="E54" s="7">
        <v>1</v>
      </c>
      <c r="F54" t="s">
        <v>122</v>
      </c>
      <c r="G54" s="14">
        <v>2080</v>
      </c>
      <c r="H54" s="8">
        <v>18.36</v>
      </c>
      <c r="I54" s="12">
        <f t="shared" si="6"/>
        <v>38188.800000000003</v>
      </c>
      <c r="J54" s="12" t="e">
        <f t="shared" si="10"/>
        <v>#REF!</v>
      </c>
      <c r="K54" s="12">
        <f t="shared" si="11"/>
        <v>2482.27</v>
      </c>
      <c r="L54" s="12">
        <f t="shared" si="8"/>
        <v>2921.44</v>
      </c>
      <c r="M54" s="12" t="e">
        <f t="shared" si="9"/>
        <v>#REF!</v>
      </c>
    </row>
    <row r="55" spans="1:13" hidden="1" x14ac:dyDescent="0.25">
      <c r="A55" t="s">
        <v>14</v>
      </c>
      <c r="B55" t="s">
        <v>41</v>
      </c>
      <c r="D55" t="s">
        <v>42</v>
      </c>
      <c r="E55" s="7">
        <v>1</v>
      </c>
      <c r="F55" t="s">
        <v>122</v>
      </c>
      <c r="G55" s="14">
        <v>2080</v>
      </c>
      <c r="H55" s="8">
        <v>26.35</v>
      </c>
      <c r="I55" s="12">
        <f t="shared" si="6"/>
        <v>54808</v>
      </c>
      <c r="J55" s="12" t="e">
        <f t="shared" si="10"/>
        <v>#REF!</v>
      </c>
      <c r="K55" s="12">
        <f t="shared" si="11"/>
        <v>3562.52</v>
      </c>
      <c r="L55" s="12">
        <f t="shared" si="8"/>
        <v>4192.8100000000004</v>
      </c>
      <c r="M55" s="12" t="e">
        <f t="shared" si="9"/>
        <v>#REF!</v>
      </c>
    </row>
    <row r="56" spans="1:13" hidden="1" x14ac:dyDescent="0.25">
      <c r="A56" t="s">
        <v>62</v>
      </c>
      <c r="B56" t="s">
        <v>62</v>
      </c>
      <c r="C56" t="s">
        <v>149</v>
      </c>
      <c r="D56" t="s">
        <v>40</v>
      </c>
      <c r="E56" s="7">
        <v>0.09</v>
      </c>
      <c r="F56" t="s">
        <v>122</v>
      </c>
      <c r="G56" s="14">
        <v>2080</v>
      </c>
      <c r="H56" s="8">
        <v>21.52</v>
      </c>
      <c r="I56" s="12">
        <f t="shared" si="6"/>
        <v>4028.5439999999999</v>
      </c>
      <c r="J56" s="12" t="e">
        <f t="shared" si="10"/>
        <v>#REF!</v>
      </c>
      <c r="K56" s="12">
        <f t="shared" si="11"/>
        <v>261.86</v>
      </c>
      <c r="L56" s="12">
        <f t="shared" si="8"/>
        <v>308.18</v>
      </c>
      <c r="M56" s="12" t="e">
        <f t="shared" si="9"/>
        <v>#REF!</v>
      </c>
    </row>
    <row r="57" spans="1:13" hidden="1" x14ac:dyDescent="0.25">
      <c r="A57" t="s">
        <v>58</v>
      </c>
      <c r="B57" t="s">
        <v>58</v>
      </c>
      <c r="C57" t="s">
        <v>149</v>
      </c>
      <c r="D57" t="s">
        <v>40</v>
      </c>
      <c r="E57" s="7">
        <v>0.01</v>
      </c>
      <c r="F57" t="s">
        <v>122</v>
      </c>
      <c r="G57" s="14">
        <v>2080</v>
      </c>
      <c r="H57" s="8">
        <v>21.52</v>
      </c>
      <c r="I57" s="12">
        <f t="shared" si="6"/>
        <v>447.61599999999999</v>
      </c>
      <c r="J57" s="12" t="e">
        <f t="shared" si="10"/>
        <v>#REF!</v>
      </c>
      <c r="K57" s="12">
        <f t="shared" si="11"/>
        <v>29.1</v>
      </c>
      <c r="L57" s="12">
        <f t="shared" si="8"/>
        <v>34.24</v>
      </c>
      <c r="M57" s="12" t="e">
        <f t="shared" si="9"/>
        <v>#REF!</v>
      </c>
    </row>
    <row r="58" spans="1:13" hidden="1" x14ac:dyDescent="0.25">
      <c r="A58" t="s">
        <v>19</v>
      </c>
      <c r="B58" t="s">
        <v>19</v>
      </c>
      <c r="C58" t="s">
        <v>149</v>
      </c>
      <c r="D58" t="s">
        <v>40</v>
      </c>
      <c r="E58" s="7">
        <v>0.2</v>
      </c>
      <c r="F58" t="s">
        <v>122</v>
      </c>
      <c r="G58" s="14">
        <v>2080</v>
      </c>
      <c r="H58" s="8">
        <v>21.52</v>
      </c>
      <c r="I58" s="12">
        <f t="shared" ref="I58:I89" si="12">ROUND((+G58*E58)*H58,3)</f>
        <v>8952.32</v>
      </c>
      <c r="J58" s="12" t="e">
        <f t="shared" si="10"/>
        <v>#REF!</v>
      </c>
      <c r="K58" s="12">
        <f t="shared" si="11"/>
        <v>581.9</v>
      </c>
      <c r="L58" s="12">
        <f t="shared" ref="L58:L89" si="13">ROUND(I58*0.0765,2)</f>
        <v>684.85</v>
      </c>
      <c r="M58" s="12" t="e">
        <f t="shared" ref="M58:M89" si="14">SUM(I58:L58)</f>
        <v>#REF!</v>
      </c>
    </row>
    <row r="59" spans="1:13" ht="14.25" hidden="1" customHeight="1" x14ac:dyDescent="0.25">
      <c r="A59" t="s">
        <v>19</v>
      </c>
      <c r="B59" t="s">
        <v>27</v>
      </c>
      <c r="D59" t="s">
        <v>92</v>
      </c>
      <c r="E59" s="7">
        <v>1</v>
      </c>
      <c r="F59" t="s">
        <v>122</v>
      </c>
      <c r="G59" s="14">
        <v>2080</v>
      </c>
      <c r="H59" s="8">
        <v>28.98</v>
      </c>
      <c r="I59" s="12">
        <f t="shared" si="12"/>
        <v>60278.400000000001</v>
      </c>
      <c r="J59" s="12" t="e">
        <f t="shared" si="10"/>
        <v>#REF!</v>
      </c>
      <c r="K59" s="12">
        <f t="shared" si="11"/>
        <v>3918.1</v>
      </c>
      <c r="L59" s="12">
        <f t="shared" si="13"/>
        <v>4611.3</v>
      </c>
      <c r="M59" s="12" t="e">
        <f t="shared" si="14"/>
        <v>#REF!</v>
      </c>
    </row>
    <row r="60" spans="1:13" hidden="1" x14ac:dyDescent="0.25">
      <c r="A60" t="s">
        <v>19</v>
      </c>
      <c r="B60" t="s">
        <v>93</v>
      </c>
      <c r="D60" t="s">
        <v>94</v>
      </c>
      <c r="E60" s="7">
        <v>1</v>
      </c>
      <c r="F60" t="s">
        <v>122</v>
      </c>
      <c r="G60" s="14">
        <v>2080</v>
      </c>
      <c r="H60" s="8">
        <v>22.61</v>
      </c>
      <c r="I60" s="12">
        <f t="shared" si="12"/>
        <v>47028.800000000003</v>
      </c>
      <c r="J60" s="12" t="e">
        <f t="shared" si="10"/>
        <v>#REF!</v>
      </c>
      <c r="K60" s="12">
        <f t="shared" si="11"/>
        <v>3056.87</v>
      </c>
      <c r="L60" s="12">
        <f t="shared" si="13"/>
        <v>3597.7</v>
      </c>
      <c r="M60" s="12" t="e">
        <f t="shared" si="14"/>
        <v>#REF!</v>
      </c>
    </row>
    <row r="61" spans="1:13" hidden="1" x14ac:dyDescent="0.25">
      <c r="A61" t="s">
        <v>14</v>
      </c>
      <c r="B61" t="s">
        <v>41</v>
      </c>
      <c r="D61" s="11" t="s">
        <v>44</v>
      </c>
      <c r="E61" s="7">
        <v>1</v>
      </c>
      <c r="F61" t="s">
        <v>122</v>
      </c>
      <c r="G61" s="14">
        <v>2080</v>
      </c>
      <c r="H61" s="8">
        <v>14.28</v>
      </c>
      <c r="I61" s="12">
        <f t="shared" si="12"/>
        <v>29702.400000000001</v>
      </c>
      <c r="J61" s="12" t="e">
        <f t="shared" si="10"/>
        <v>#REF!</v>
      </c>
      <c r="K61" s="12">
        <f t="shared" si="11"/>
        <v>1930.66</v>
      </c>
      <c r="L61" s="12">
        <f t="shared" si="13"/>
        <v>2272.23</v>
      </c>
      <c r="M61" s="12" t="e">
        <f t="shared" si="14"/>
        <v>#REF!</v>
      </c>
    </row>
    <row r="62" spans="1:13" hidden="1" x14ac:dyDescent="0.25">
      <c r="A62" t="s">
        <v>14</v>
      </c>
      <c r="B62" t="s">
        <v>15</v>
      </c>
      <c r="C62" t="s">
        <v>125</v>
      </c>
      <c r="D62" t="s">
        <v>125</v>
      </c>
      <c r="E62" s="7">
        <v>0.7</v>
      </c>
      <c r="F62" t="s">
        <v>122</v>
      </c>
      <c r="G62" s="14">
        <v>2080</v>
      </c>
      <c r="H62" s="8">
        <f>95000/2080</f>
        <v>45.67307692307692</v>
      </c>
      <c r="I62" s="12">
        <f t="shared" si="12"/>
        <v>66500</v>
      </c>
      <c r="J62" s="12" t="e">
        <f t="shared" si="10"/>
        <v>#REF!</v>
      </c>
      <c r="K62" s="12">
        <f t="shared" si="11"/>
        <v>4322.5</v>
      </c>
      <c r="L62" s="12">
        <f t="shared" si="13"/>
        <v>5087.25</v>
      </c>
      <c r="M62" s="12" t="e">
        <f t="shared" si="14"/>
        <v>#REF!</v>
      </c>
    </row>
    <row r="63" spans="1:13" hidden="1" x14ac:dyDescent="0.25">
      <c r="A63" t="s">
        <v>62</v>
      </c>
      <c r="B63" t="s">
        <v>62</v>
      </c>
      <c r="C63" t="s">
        <v>125</v>
      </c>
      <c r="D63" t="s">
        <v>125</v>
      </c>
      <c r="E63" s="7">
        <v>0.09</v>
      </c>
      <c r="F63" t="s">
        <v>122</v>
      </c>
      <c r="G63" s="14">
        <v>2080</v>
      </c>
      <c r="H63" s="8">
        <f>95000/2080</f>
        <v>45.67307692307692</v>
      </c>
      <c r="I63" s="12">
        <f t="shared" si="12"/>
        <v>8550</v>
      </c>
      <c r="J63" s="12" t="e">
        <f t="shared" si="10"/>
        <v>#REF!</v>
      </c>
      <c r="K63" s="12">
        <f t="shared" si="11"/>
        <v>555.75</v>
      </c>
      <c r="L63" s="12">
        <f t="shared" si="13"/>
        <v>654.08000000000004</v>
      </c>
      <c r="M63" s="12" t="e">
        <f t="shared" si="14"/>
        <v>#REF!</v>
      </c>
    </row>
    <row r="64" spans="1:13" hidden="1" x14ac:dyDescent="0.25">
      <c r="A64" t="s">
        <v>58</v>
      </c>
      <c r="B64" t="s">
        <v>58</v>
      </c>
      <c r="C64" t="s">
        <v>125</v>
      </c>
      <c r="D64" t="s">
        <v>125</v>
      </c>
      <c r="E64" s="7">
        <v>0.01</v>
      </c>
      <c r="F64" t="s">
        <v>122</v>
      </c>
      <c r="G64" s="14">
        <v>2080</v>
      </c>
      <c r="H64" s="8">
        <f>95000/2080</f>
        <v>45.67307692307692</v>
      </c>
      <c r="I64" s="12">
        <f t="shared" si="12"/>
        <v>950</v>
      </c>
      <c r="J64" s="12" t="e">
        <f t="shared" si="10"/>
        <v>#REF!</v>
      </c>
      <c r="K64" s="12">
        <f t="shared" si="11"/>
        <v>61.75</v>
      </c>
      <c r="L64" s="12">
        <f t="shared" si="13"/>
        <v>72.680000000000007</v>
      </c>
      <c r="M64" s="12" t="e">
        <f t="shared" si="14"/>
        <v>#REF!</v>
      </c>
    </row>
    <row r="65" spans="1:13" hidden="1" x14ac:dyDescent="0.25">
      <c r="A65" t="s">
        <v>14</v>
      </c>
      <c r="B65" t="s">
        <v>41</v>
      </c>
      <c r="D65" s="11" t="s">
        <v>59</v>
      </c>
      <c r="E65" s="7">
        <v>1</v>
      </c>
      <c r="F65" t="s">
        <v>122</v>
      </c>
      <c r="G65" s="14">
        <v>2080</v>
      </c>
      <c r="H65" s="8">
        <v>14.28</v>
      </c>
      <c r="I65" s="12">
        <f t="shared" si="12"/>
        <v>29702.400000000001</v>
      </c>
      <c r="J65" s="12" t="e">
        <f t="shared" si="10"/>
        <v>#REF!</v>
      </c>
      <c r="K65" s="12">
        <f t="shared" si="11"/>
        <v>1930.66</v>
      </c>
      <c r="L65" s="12">
        <f t="shared" si="13"/>
        <v>2272.23</v>
      </c>
      <c r="M65" s="12" t="e">
        <f t="shared" si="14"/>
        <v>#REF!</v>
      </c>
    </row>
    <row r="66" spans="1:13" hidden="1" x14ac:dyDescent="0.25">
      <c r="A66" t="s">
        <v>62</v>
      </c>
      <c r="B66" t="s">
        <v>62</v>
      </c>
      <c r="D66" t="s">
        <v>50</v>
      </c>
      <c r="E66" s="7">
        <v>0.09</v>
      </c>
      <c r="F66" t="s">
        <v>122</v>
      </c>
      <c r="G66" s="14">
        <v>2080</v>
      </c>
      <c r="H66" s="8">
        <v>36.409999999999997</v>
      </c>
      <c r="I66" s="12">
        <f t="shared" si="12"/>
        <v>6815.9520000000002</v>
      </c>
      <c r="J66" s="12" t="e">
        <f t="shared" si="10"/>
        <v>#REF!</v>
      </c>
      <c r="K66" s="12">
        <f t="shared" si="11"/>
        <v>443.04</v>
      </c>
      <c r="L66" s="12">
        <f t="shared" si="13"/>
        <v>521.41999999999996</v>
      </c>
      <c r="M66" s="12" t="e">
        <f t="shared" si="14"/>
        <v>#REF!</v>
      </c>
    </row>
    <row r="67" spans="1:13" hidden="1" x14ac:dyDescent="0.25">
      <c r="A67" t="s">
        <v>58</v>
      </c>
      <c r="B67" t="s">
        <v>58</v>
      </c>
      <c r="D67" t="s">
        <v>50</v>
      </c>
      <c r="E67" s="7">
        <v>0.01</v>
      </c>
      <c r="F67" t="s">
        <v>122</v>
      </c>
      <c r="G67" s="14">
        <v>2080</v>
      </c>
      <c r="H67" s="8">
        <v>36.409999999999997</v>
      </c>
      <c r="I67" s="12">
        <f t="shared" si="12"/>
        <v>757.32799999999997</v>
      </c>
      <c r="J67" s="12" t="e">
        <f t="shared" si="10"/>
        <v>#REF!</v>
      </c>
      <c r="K67" s="12">
        <f t="shared" si="11"/>
        <v>49.23</v>
      </c>
      <c r="L67" s="12">
        <f t="shared" si="13"/>
        <v>57.94</v>
      </c>
      <c r="M67" s="12" t="e">
        <f t="shared" si="14"/>
        <v>#REF!</v>
      </c>
    </row>
    <row r="68" spans="1:13" hidden="1" x14ac:dyDescent="0.25">
      <c r="A68" t="s">
        <v>19</v>
      </c>
      <c r="B68" t="s">
        <v>19</v>
      </c>
      <c r="D68" t="s">
        <v>50</v>
      </c>
      <c r="E68" s="7">
        <v>0.2</v>
      </c>
      <c r="F68" t="s">
        <v>122</v>
      </c>
      <c r="G68" s="14">
        <v>2080</v>
      </c>
      <c r="H68" s="8">
        <v>36.409999999999997</v>
      </c>
      <c r="I68" s="12">
        <f t="shared" si="12"/>
        <v>15146.56</v>
      </c>
      <c r="J68" s="12" t="e">
        <f t="shared" si="10"/>
        <v>#REF!</v>
      </c>
      <c r="K68" s="12">
        <f t="shared" si="11"/>
        <v>984.53</v>
      </c>
      <c r="L68" s="12">
        <f t="shared" si="13"/>
        <v>1158.71</v>
      </c>
      <c r="M68" s="12" t="e">
        <f t="shared" si="14"/>
        <v>#REF!</v>
      </c>
    </row>
    <row r="69" spans="1:13" hidden="1" x14ac:dyDescent="0.25">
      <c r="A69" t="s">
        <v>14</v>
      </c>
      <c r="B69" t="s">
        <v>41</v>
      </c>
      <c r="D69" t="s">
        <v>60</v>
      </c>
      <c r="E69" s="7">
        <v>1</v>
      </c>
      <c r="F69" t="s">
        <v>122</v>
      </c>
      <c r="G69" s="14">
        <v>2080</v>
      </c>
      <c r="H69" s="8">
        <v>17.8</v>
      </c>
      <c r="I69" s="12">
        <f t="shared" si="12"/>
        <v>37024</v>
      </c>
      <c r="J69" s="12" t="e">
        <f t="shared" si="10"/>
        <v>#REF!</v>
      </c>
      <c r="K69" s="12">
        <f t="shared" si="11"/>
        <v>2406.56</v>
      </c>
      <c r="L69" s="12">
        <f t="shared" si="13"/>
        <v>2832.34</v>
      </c>
      <c r="M69" s="12" t="e">
        <f t="shared" si="14"/>
        <v>#REF!</v>
      </c>
    </row>
    <row r="70" spans="1:13" hidden="1" x14ac:dyDescent="0.25">
      <c r="A70" t="s">
        <v>9</v>
      </c>
      <c r="B70" t="s">
        <v>10</v>
      </c>
      <c r="C70" t="s">
        <v>134</v>
      </c>
      <c r="D70" t="s">
        <v>13</v>
      </c>
      <c r="E70" s="7">
        <v>1</v>
      </c>
      <c r="F70" t="s">
        <v>122</v>
      </c>
      <c r="G70" s="14">
        <v>2080</v>
      </c>
      <c r="H70" s="8">
        <v>42.59</v>
      </c>
      <c r="I70" s="12">
        <f t="shared" si="12"/>
        <v>88587.199999999997</v>
      </c>
      <c r="J70" s="12" t="e">
        <f t="shared" si="10"/>
        <v>#REF!</v>
      </c>
      <c r="K70" s="12">
        <f t="shared" si="11"/>
        <v>5758.17</v>
      </c>
      <c r="L70" s="12">
        <f t="shared" si="13"/>
        <v>6776.92</v>
      </c>
      <c r="M70" s="12" t="e">
        <f t="shared" si="14"/>
        <v>#REF!</v>
      </c>
    </row>
    <row r="71" spans="1:13" hidden="1" x14ac:dyDescent="0.25">
      <c r="A71" t="s">
        <v>62</v>
      </c>
      <c r="B71" t="s">
        <v>70</v>
      </c>
      <c r="D71" t="s">
        <v>82</v>
      </c>
      <c r="E71" s="7">
        <v>1</v>
      </c>
      <c r="F71" t="s">
        <v>122</v>
      </c>
      <c r="G71" s="14">
        <v>2080</v>
      </c>
      <c r="H71" s="8">
        <v>17.100000000000001</v>
      </c>
      <c r="I71" s="12">
        <f t="shared" si="12"/>
        <v>35568</v>
      </c>
      <c r="J71" s="12" t="e">
        <f t="shared" si="10"/>
        <v>#REF!</v>
      </c>
      <c r="K71" s="12">
        <f t="shared" si="11"/>
        <v>2311.92</v>
      </c>
      <c r="L71" s="12">
        <f t="shared" si="13"/>
        <v>2720.95</v>
      </c>
      <c r="M71" s="12" t="e">
        <f t="shared" si="14"/>
        <v>#REF!</v>
      </c>
    </row>
    <row r="72" spans="1:13" hidden="1" x14ac:dyDescent="0.25">
      <c r="A72" t="s">
        <v>14</v>
      </c>
      <c r="B72" t="s">
        <v>61</v>
      </c>
      <c r="C72" t="s">
        <v>133</v>
      </c>
      <c r="D72" t="s">
        <v>12</v>
      </c>
      <c r="E72" s="7">
        <v>0.5</v>
      </c>
      <c r="F72" t="s">
        <v>122</v>
      </c>
      <c r="G72" s="14">
        <v>2080</v>
      </c>
      <c r="H72" s="8">
        <v>18.23</v>
      </c>
      <c r="I72" s="12">
        <f t="shared" si="12"/>
        <v>18959.2</v>
      </c>
      <c r="J72" s="12" t="e">
        <f t="shared" si="10"/>
        <v>#REF!</v>
      </c>
      <c r="K72" s="12">
        <f t="shared" si="11"/>
        <v>1232.3499999999999</v>
      </c>
      <c r="L72" s="12">
        <f t="shared" si="13"/>
        <v>1450.38</v>
      </c>
      <c r="M72" s="12" t="e">
        <f t="shared" si="14"/>
        <v>#REF!</v>
      </c>
    </row>
    <row r="73" spans="1:13" hidden="1" x14ac:dyDescent="0.25">
      <c r="A73" t="s">
        <v>19</v>
      </c>
      <c r="B73" t="s">
        <v>20</v>
      </c>
      <c r="D73" t="s">
        <v>97</v>
      </c>
      <c r="E73" s="7">
        <v>1</v>
      </c>
      <c r="F73" t="s">
        <v>122</v>
      </c>
      <c r="G73" s="14">
        <v>2080</v>
      </c>
      <c r="H73" s="8">
        <v>15.58</v>
      </c>
      <c r="I73" s="12">
        <f t="shared" si="12"/>
        <v>32406.400000000001</v>
      </c>
      <c r="J73" s="12" t="e">
        <f t="shared" si="10"/>
        <v>#REF!</v>
      </c>
      <c r="K73" s="12">
        <f t="shared" si="11"/>
        <v>2106.42</v>
      </c>
      <c r="L73" s="12">
        <f t="shared" si="13"/>
        <v>2479.09</v>
      </c>
      <c r="M73" s="12" t="e">
        <f t="shared" si="14"/>
        <v>#REF!</v>
      </c>
    </row>
    <row r="74" spans="1:13" hidden="1" x14ac:dyDescent="0.25">
      <c r="A74" t="s">
        <v>14</v>
      </c>
      <c r="B74" t="s">
        <v>61</v>
      </c>
      <c r="C74" t="s">
        <v>138</v>
      </c>
      <c r="D74" t="s">
        <v>26</v>
      </c>
      <c r="E74" s="7">
        <v>0.34</v>
      </c>
      <c r="F74" t="s">
        <v>122</v>
      </c>
      <c r="G74" s="14">
        <v>2080</v>
      </c>
      <c r="H74" s="8">
        <v>27.21</v>
      </c>
      <c r="I74" s="12">
        <f t="shared" si="12"/>
        <v>19242.912</v>
      </c>
      <c r="J74" s="12" t="e">
        <f t="shared" si="10"/>
        <v>#REF!</v>
      </c>
      <c r="K74" s="12">
        <f t="shared" si="11"/>
        <v>1250.79</v>
      </c>
      <c r="L74" s="12">
        <f t="shared" si="13"/>
        <v>1472.08</v>
      </c>
      <c r="M74" s="12" t="e">
        <f t="shared" si="14"/>
        <v>#REF!</v>
      </c>
    </row>
    <row r="75" spans="1:13" hidden="1" x14ac:dyDescent="0.25">
      <c r="A75" t="s">
        <v>14</v>
      </c>
      <c r="B75" t="s">
        <v>61</v>
      </c>
      <c r="C75" t="s">
        <v>136</v>
      </c>
      <c r="D75" t="s">
        <v>139</v>
      </c>
      <c r="E75" s="7">
        <v>1</v>
      </c>
      <c r="F75" t="s">
        <v>122</v>
      </c>
      <c r="G75" s="14">
        <v>2080</v>
      </c>
      <c r="H75" s="8">
        <v>20.2</v>
      </c>
      <c r="I75" s="12">
        <f t="shared" si="12"/>
        <v>42016</v>
      </c>
      <c r="J75" s="12" t="e">
        <f t="shared" si="10"/>
        <v>#REF!</v>
      </c>
      <c r="K75" s="12">
        <f t="shared" si="11"/>
        <v>2731.04</v>
      </c>
      <c r="L75" s="12">
        <f t="shared" si="13"/>
        <v>3214.22</v>
      </c>
      <c r="M75" s="12" t="e">
        <f t="shared" si="14"/>
        <v>#REF!</v>
      </c>
    </row>
    <row r="76" spans="1:13" hidden="1" x14ac:dyDescent="0.25">
      <c r="A76" t="s">
        <v>14</v>
      </c>
      <c r="B76" t="s">
        <v>61</v>
      </c>
      <c r="C76" t="s">
        <v>137</v>
      </c>
      <c r="D76" t="s">
        <v>113</v>
      </c>
      <c r="E76" s="7">
        <v>1</v>
      </c>
      <c r="F76" t="s">
        <v>121</v>
      </c>
      <c r="G76" s="14">
        <f>30*52</f>
        <v>1560</v>
      </c>
      <c r="H76" s="8">
        <v>42.08</v>
      </c>
      <c r="I76" s="12">
        <f t="shared" si="12"/>
        <v>65644.800000000003</v>
      </c>
      <c r="J76" s="12">
        <v>0</v>
      </c>
      <c r="L76" s="12">
        <f t="shared" si="13"/>
        <v>5021.83</v>
      </c>
      <c r="M76" s="12">
        <f t="shared" si="14"/>
        <v>70666.63</v>
      </c>
    </row>
    <row r="77" spans="1:13" hidden="1" x14ac:dyDescent="0.25">
      <c r="A77" t="s">
        <v>14</v>
      </c>
      <c r="B77" t="s">
        <v>22</v>
      </c>
      <c r="D77" t="s">
        <v>23</v>
      </c>
      <c r="E77" s="7">
        <v>1</v>
      </c>
      <c r="F77" t="s">
        <v>122</v>
      </c>
      <c r="G77" s="14">
        <f>84*26</f>
        <v>2184</v>
      </c>
      <c r="H77" s="8">
        <v>28.47</v>
      </c>
      <c r="I77" s="12">
        <f t="shared" si="12"/>
        <v>62178.48</v>
      </c>
      <c r="J77" s="12" t="e">
        <f t="shared" ref="J77:J114" si="15">healthcare*E77</f>
        <v>#REF!</v>
      </c>
      <c r="K77" s="12">
        <v>0</v>
      </c>
      <c r="L77" s="12">
        <f t="shared" si="13"/>
        <v>4756.6499999999996</v>
      </c>
      <c r="M77" s="12" t="e">
        <f t="shared" si="14"/>
        <v>#REF!</v>
      </c>
    </row>
    <row r="78" spans="1:13" hidden="1" x14ac:dyDescent="0.25">
      <c r="A78" t="s">
        <v>14</v>
      </c>
      <c r="B78" t="s">
        <v>22</v>
      </c>
      <c r="D78" t="s">
        <v>31</v>
      </c>
      <c r="E78" s="7">
        <v>1</v>
      </c>
      <c r="F78" t="s">
        <v>122</v>
      </c>
      <c r="G78" s="14">
        <v>2184</v>
      </c>
      <c r="H78" s="8">
        <v>25.67</v>
      </c>
      <c r="I78" s="12">
        <f t="shared" si="12"/>
        <v>56063.28</v>
      </c>
      <c r="J78" s="12" t="e">
        <f t="shared" si="15"/>
        <v>#REF!</v>
      </c>
      <c r="K78" s="12">
        <v>0</v>
      </c>
      <c r="L78" s="12">
        <f t="shared" si="13"/>
        <v>4288.84</v>
      </c>
      <c r="M78" s="12" t="e">
        <f t="shared" si="14"/>
        <v>#REF!</v>
      </c>
    </row>
    <row r="79" spans="1:13" hidden="1" x14ac:dyDescent="0.25">
      <c r="A79" t="s">
        <v>14</v>
      </c>
      <c r="B79" t="s">
        <v>22</v>
      </c>
      <c r="D79" t="s">
        <v>32</v>
      </c>
      <c r="E79" s="7">
        <v>1</v>
      </c>
      <c r="F79" t="s">
        <v>122</v>
      </c>
      <c r="G79" s="14">
        <v>2080</v>
      </c>
      <c r="H79" s="8">
        <v>37.51</v>
      </c>
      <c r="I79" s="12">
        <f t="shared" si="12"/>
        <v>78020.800000000003</v>
      </c>
      <c r="J79" s="12" t="e">
        <f t="shared" si="15"/>
        <v>#REF!</v>
      </c>
      <c r="K79" s="12">
        <v>0</v>
      </c>
      <c r="L79" s="12">
        <f t="shared" si="13"/>
        <v>5968.59</v>
      </c>
      <c r="M79" s="12" t="e">
        <f t="shared" si="14"/>
        <v>#REF!</v>
      </c>
    </row>
    <row r="80" spans="1:13" hidden="1" x14ac:dyDescent="0.25">
      <c r="A80" t="s">
        <v>14</v>
      </c>
      <c r="B80" t="s">
        <v>22</v>
      </c>
      <c r="D80" t="s">
        <v>33</v>
      </c>
      <c r="E80" s="7">
        <v>1</v>
      </c>
      <c r="F80" t="s">
        <v>122</v>
      </c>
      <c r="G80" s="14">
        <v>2184</v>
      </c>
      <c r="H80" s="8">
        <v>28.47</v>
      </c>
      <c r="I80" s="12">
        <f t="shared" si="12"/>
        <v>62178.48</v>
      </c>
      <c r="J80" s="12" t="e">
        <f t="shared" si="15"/>
        <v>#REF!</v>
      </c>
      <c r="K80" s="12">
        <v>0</v>
      </c>
      <c r="L80" s="12">
        <f t="shared" si="13"/>
        <v>4756.6499999999996</v>
      </c>
      <c r="M80" s="12" t="e">
        <f t="shared" si="14"/>
        <v>#REF!</v>
      </c>
    </row>
    <row r="81" spans="1:13" hidden="1" x14ac:dyDescent="0.25">
      <c r="A81" t="s">
        <v>19</v>
      </c>
      <c r="B81" t="s">
        <v>20</v>
      </c>
      <c r="D81" t="s">
        <v>102</v>
      </c>
      <c r="E81" s="7">
        <v>1</v>
      </c>
      <c r="F81" t="s">
        <v>122</v>
      </c>
      <c r="G81" s="14">
        <v>2080</v>
      </c>
      <c r="H81" s="8">
        <v>37.01</v>
      </c>
      <c r="I81" s="12">
        <f t="shared" si="12"/>
        <v>76980.800000000003</v>
      </c>
      <c r="J81" s="12" t="e">
        <f t="shared" si="15"/>
        <v>#REF!</v>
      </c>
      <c r="K81" s="12">
        <f>ROUND(+I81*0.065,2)</f>
        <v>5003.75</v>
      </c>
      <c r="L81" s="12">
        <f t="shared" si="13"/>
        <v>5889.03</v>
      </c>
      <c r="M81" s="12" t="e">
        <f t="shared" si="14"/>
        <v>#REF!</v>
      </c>
    </row>
    <row r="82" spans="1:13" hidden="1" x14ac:dyDescent="0.25">
      <c r="A82" t="s">
        <v>14</v>
      </c>
      <c r="B82" t="s">
        <v>22</v>
      </c>
      <c r="D82" t="s">
        <v>46</v>
      </c>
      <c r="E82" s="7">
        <v>1</v>
      </c>
      <c r="F82" t="s">
        <v>122</v>
      </c>
      <c r="G82" s="14">
        <v>2080</v>
      </c>
      <c r="H82" s="8">
        <v>19.22</v>
      </c>
      <c r="I82" s="12">
        <f t="shared" si="12"/>
        <v>39977.599999999999</v>
      </c>
      <c r="J82" s="12" t="e">
        <f t="shared" si="15"/>
        <v>#REF!</v>
      </c>
      <c r="K82" s="12">
        <v>0</v>
      </c>
      <c r="L82" s="12">
        <f t="shared" si="13"/>
        <v>3058.29</v>
      </c>
      <c r="M82" s="12" t="e">
        <f t="shared" si="14"/>
        <v>#REF!</v>
      </c>
    </row>
    <row r="83" spans="1:13" hidden="1" x14ac:dyDescent="0.25">
      <c r="A83" t="s">
        <v>14</v>
      </c>
      <c r="B83" t="s">
        <v>22</v>
      </c>
      <c r="D83" t="s">
        <v>48</v>
      </c>
      <c r="E83" s="7">
        <v>1</v>
      </c>
      <c r="F83" t="s">
        <v>122</v>
      </c>
      <c r="G83" s="14">
        <v>2080</v>
      </c>
      <c r="H83" s="8">
        <v>22.86</v>
      </c>
      <c r="I83" s="12">
        <f t="shared" si="12"/>
        <v>47548.800000000003</v>
      </c>
      <c r="J83" s="12" t="e">
        <f t="shared" si="15"/>
        <v>#REF!</v>
      </c>
      <c r="K83" s="12">
        <v>0</v>
      </c>
      <c r="L83" s="12">
        <f t="shared" si="13"/>
        <v>3637.48</v>
      </c>
      <c r="M83" s="12" t="e">
        <f t="shared" si="14"/>
        <v>#REF!</v>
      </c>
    </row>
    <row r="84" spans="1:13" hidden="1" x14ac:dyDescent="0.25">
      <c r="A84" t="s">
        <v>58</v>
      </c>
      <c r="B84" t="s">
        <v>58</v>
      </c>
      <c r="D84" t="s">
        <v>26</v>
      </c>
      <c r="E84" s="7">
        <v>0.22</v>
      </c>
      <c r="F84" t="s">
        <v>122</v>
      </c>
      <c r="G84" s="14">
        <v>2080</v>
      </c>
      <c r="H84" s="8">
        <v>27.21</v>
      </c>
      <c r="I84" s="12">
        <f t="shared" si="12"/>
        <v>12451.296</v>
      </c>
      <c r="J84" s="12" t="e">
        <f t="shared" si="15"/>
        <v>#REF!</v>
      </c>
      <c r="K84" s="12">
        <f>ROUND(+I84*0.065,2)</f>
        <v>809.33</v>
      </c>
      <c r="L84" s="12">
        <f t="shared" si="13"/>
        <v>952.52</v>
      </c>
      <c r="M84" s="12" t="e">
        <f t="shared" si="14"/>
        <v>#REF!</v>
      </c>
    </row>
    <row r="85" spans="1:13" hidden="1" x14ac:dyDescent="0.25">
      <c r="A85" t="s">
        <v>19</v>
      </c>
      <c r="B85" t="s">
        <v>20</v>
      </c>
      <c r="D85" t="s">
        <v>26</v>
      </c>
      <c r="E85" s="7">
        <v>0.22</v>
      </c>
      <c r="F85" t="s">
        <v>122</v>
      </c>
      <c r="G85" s="14">
        <v>2080</v>
      </c>
      <c r="H85" s="8">
        <v>27.21</v>
      </c>
      <c r="I85" s="12">
        <f t="shared" si="12"/>
        <v>12451.296</v>
      </c>
      <c r="J85" s="12" t="e">
        <f t="shared" si="15"/>
        <v>#REF!</v>
      </c>
      <c r="K85" s="12">
        <f>ROUND(+I85*0.065,2)</f>
        <v>809.33</v>
      </c>
      <c r="L85" s="12">
        <f t="shared" si="13"/>
        <v>952.52</v>
      </c>
      <c r="M85" s="12" t="e">
        <f t="shared" si="14"/>
        <v>#REF!</v>
      </c>
    </row>
    <row r="86" spans="1:13" hidden="1" x14ac:dyDescent="0.25">
      <c r="A86" t="s">
        <v>19</v>
      </c>
      <c r="B86" t="s">
        <v>27</v>
      </c>
      <c r="D86" t="s">
        <v>26</v>
      </c>
      <c r="E86" s="7">
        <v>0.22</v>
      </c>
      <c r="F86" t="s">
        <v>122</v>
      </c>
      <c r="G86" s="14">
        <v>2080</v>
      </c>
      <c r="H86" s="8">
        <v>27.21</v>
      </c>
      <c r="I86" s="12">
        <f t="shared" si="12"/>
        <v>12451.296</v>
      </c>
      <c r="J86" s="12" t="e">
        <f t="shared" si="15"/>
        <v>#REF!</v>
      </c>
      <c r="K86" s="12">
        <f>ROUND(+I86*0.065,2)</f>
        <v>809.33</v>
      </c>
      <c r="L86" s="12">
        <f t="shared" si="13"/>
        <v>952.52</v>
      </c>
      <c r="M86" s="12" t="e">
        <f t="shared" si="14"/>
        <v>#REF!</v>
      </c>
    </row>
    <row r="87" spans="1:13" hidden="1" x14ac:dyDescent="0.25">
      <c r="A87" t="s">
        <v>14</v>
      </c>
      <c r="B87" t="s">
        <v>22</v>
      </c>
      <c r="D87" t="s">
        <v>65</v>
      </c>
      <c r="E87" s="7">
        <v>1</v>
      </c>
      <c r="F87" t="s">
        <v>122</v>
      </c>
      <c r="G87" s="14">
        <v>2080</v>
      </c>
      <c r="H87" s="8">
        <v>40.78</v>
      </c>
      <c r="I87" s="12">
        <f t="shared" si="12"/>
        <v>84822.399999999994</v>
      </c>
      <c r="J87" s="12" t="e">
        <f t="shared" si="15"/>
        <v>#REF!</v>
      </c>
      <c r="K87" s="12">
        <v>0</v>
      </c>
      <c r="L87" s="12">
        <f t="shared" si="13"/>
        <v>6488.91</v>
      </c>
      <c r="M87" s="12" t="e">
        <f t="shared" si="14"/>
        <v>#REF!</v>
      </c>
    </row>
    <row r="88" spans="1:13" hidden="1" x14ac:dyDescent="0.25">
      <c r="A88" t="s">
        <v>62</v>
      </c>
      <c r="B88" t="s">
        <v>70</v>
      </c>
      <c r="D88" t="s">
        <v>83</v>
      </c>
      <c r="E88" s="7">
        <v>1</v>
      </c>
      <c r="F88" t="s">
        <v>122</v>
      </c>
      <c r="G88" s="14">
        <v>2080</v>
      </c>
      <c r="H88" s="8">
        <v>15.44</v>
      </c>
      <c r="I88" s="12">
        <f t="shared" si="12"/>
        <v>32115.200000000001</v>
      </c>
      <c r="J88" s="12" t="e">
        <f t="shared" si="15"/>
        <v>#REF!</v>
      </c>
      <c r="K88" s="12">
        <f>ROUND(+I88*0.065,2)</f>
        <v>2087.4899999999998</v>
      </c>
      <c r="L88" s="12">
        <f t="shared" si="13"/>
        <v>2456.81</v>
      </c>
      <c r="M88" s="12" t="e">
        <f t="shared" si="14"/>
        <v>#REF!</v>
      </c>
    </row>
    <row r="89" spans="1:13" hidden="1" x14ac:dyDescent="0.25">
      <c r="A89" t="s">
        <v>78</v>
      </c>
      <c r="B89" t="s">
        <v>79</v>
      </c>
      <c r="D89" t="s">
        <v>80</v>
      </c>
      <c r="E89" s="7">
        <v>1</v>
      </c>
      <c r="F89" t="s">
        <v>122</v>
      </c>
      <c r="G89" s="14">
        <v>2080</v>
      </c>
      <c r="H89" s="8">
        <v>16.98</v>
      </c>
      <c r="I89" s="12">
        <f t="shared" si="12"/>
        <v>35318.400000000001</v>
      </c>
      <c r="J89" s="12" t="e">
        <f t="shared" si="15"/>
        <v>#REF!</v>
      </c>
      <c r="K89" s="12">
        <f>ROUND(+I89*0.065,2)</f>
        <v>2295.6999999999998</v>
      </c>
      <c r="L89" s="12">
        <f t="shared" si="13"/>
        <v>2701.86</v>
      </c>
      <c r="M89" s="12" t="e">
        <f t="shared" si="14"/>
        <v>#REF!</v>
      </c>
    </row>
    <row r="90" spans="1:13" hidden="1" x14ac:dyDescent="0.25">
      <c r="A90" t="s">
        <v>14</v>
      </c>
      <c r="B90" t="s">
        <v>22</v>
      </c>
      <c r="D90" t="s">
        <v>84</v>
      </c>
      <c r="E90" s="7">
        <v>1</v>
      </c>
      <c r="F90" t="s">
        <v>122</v>
      </c>
      <c r="G90" s="14">
        <v>2080</v>
      </c>
      <c r="H90" s="8">
        <v>24.56</v>
      </c>
      <c r="I90" s="12">
        <f t="shared" ref="I90:I106" si="16">ROUND((+G90*E90)*H90,3)</f>
        <v>51084.800000000003</v>
      </c>
      <c r="J90" s="12" t="e">
        <f t="shared" si="15"/>
        <v>#REF!</v>
      </c>
      <c r="K90" s="12">
        <v>0</v>
      </c>
      <c r="L90" s="12">
        <f t="shared" ref="L90:L106" si="17">ROUND(I90*0.0765,2)</f>
        <v>3907.99</v>
      </c>
      <c r="M90" s="12" t="e">
        <f t="shared" ref="M90:M106" si="18">SUM(I90:L90)</f>
        <v>#REF!</v>
      </c>
    </row>
    <row r="91" spans="1:13" hidden="1" x14ac:dyDescent="0.25">
      <c r="A91" t="s">
        <v>62</v>
      </c>
      <c r="B91" t="s">
        <v>70</v>
      </c>
      <c r="D91" t="s">
        <v>85</v>
      </c>
      <c r="E91" s="7">
        <v>1</v>
      </c>
      <c r="F91" t="s">
        <v>122</v>
      </c>
      <c r="G91" s="14">
        <v>2080</v>
      </c>
      <c r="H91" s="8">
        <v>30.28</v>
      </c>
      <c r="I91" s="12">
        <f t="shared" si="16"/>
        <v>62982.400000000001</v>
      </c>
      <c r="J91" s="12" t="e">
        <f t="shared" si="15"/>
        <v>#REF!</v>
      </c>
      <c r="K91" s="12">
        <f>ROUND(+I91*0.065,2)</f>
        <v>4093.86</v>
      </c>
      <c r="L91" s="12">
        <f t="shared" si="17"/>
        <v>4818.1499999999996</v>
      </c>
      <c r="M91" s="12" t="e">
        <f t="shared" si="18"/>
        <v>#REF!</v>
      </c>
    </row>
    <row r="92" spans="1:13" hidden="1" x14ac:dyDescent="0.25">
      <c r="A92" t="s">
        <v>14</v>
      </c>
      <c r="B92" t="s">
        <v>22</v>
      </c>
      <c r="D92" t="s">
        <v>88</v>
      </c>
      <c r="F92" t="s">
        <v>122</v>
      </c>
      <c r="G92" s="14">
        <v>2080</v>
      </c>
      <c r="H92" s="8">
        <v>22.31</v>
      </c>
      <c r="I92" s="12">
        <f t="shared" si="16"/>
        <v>0</v>
      </c>
      <c r="J92" s="12" t="e">
        <f t="shared" si="15"/>
        <v>#REF!</v>
      </c>
      <c r="K92" s="12">
        <v>0</v>
      </c>
      <c r="L92" s="12">
        <f t="shared" si="17"/>
        <v>0</v>
      </c>
      <c r="M92" s="12" t="e">
        <f t="shared" si="18"/>
        <v>#REF!</v>
      </c>
    </row>
    <row r="93" spans="1:13" hidden="1" x14ac:dyDescent="0.25">
      <c r="A93" t="s">
        <v>58</v>
      </c>
      <c r="B93" t="s">
        <v>58</v>
      </c>
      <c r="D93" s="11" t="s">
        <v>69</v>
      </c>
      <c r="E93" s="7">
        <v>0.25</v>
      </c>
      <c r="F93" t="s">
        <v>122</v>
      </c>
      <c r="G93" s="14">
        <v>2080</v>
      </c>
      <c r="H93" s="8">
        <v>14.28</v>
      </c>
      <c r="I93" s="12">
        <f t="shared" si="16"/>
        <v>7425.6</v>
      </c>
      <c r="J93" s="12" t="e">
        <f t="shared" si="15"/>
        <v>#REF!</v>
      </c>
      <c r="K93" s="12">
        <f>ROUND(+I93*0.065,2)</f>
        <v>482.66</v>
      </c>
      <c r="L93" s="12">
        <f t="shared" si="17"/>
        <v>568.05999999999995</v>
      </c>
      <c r="M93" s="12" t="e">
        <f t="shared" si="18"/>
        <v>#REF!</v>
      </c>
    </row>
    <row r="94" spans="1:13" hidden="1" x14ac:dyDescent="0.25">
      <c r="A94" t="s">
        <v>19</v>
      </c>
      <c r="B94" t="s">
        <v>57</v>
      </c>
      <c r="D94" s="11" t="s">
        <v>69</v>
      </c>
      <c r="E94" s="7">
        <v>0.25</v>
      </c>
      <c r="F94" t="s">
        <v>122</v>
      </c>
      <c r="G94" s="14">
        <v>2080</v>
      </c>
      <c r="H94" s="8">
        <v>14.28</v>
      </c>
      <c r="I94" s="12">
        <f t="shared" si="16"/>
        <v>7425.6</v>
      </c>
      <c r="J94" s="12" t="e">
        <f t="shared" si="15"/>
        <v>#REF!</v>
      </c>
      <c r="K94" s="12">
        <f>ROUND(+I94*0.065,2)</f>
        <v>482.66</v>
      </c>
      <c r="L94" s="12">
        <f t="shared" si="17"/>
        <v>568.05999999999995</v>
      </c>
      <c r="M94" s="12" t="e">
        <f t="shared" si="18"/>
        <v>#REF!</v>
      </c>
    </row>
    <row r="95" spans="1:13" hidden="1" x14ac:dyDescent="0.25">
      <c r="A95" t="s">
        <v>19</v>
      </c>
      <c r="B95" t="s">
        <v>56</v>
      </c>
      <c r="D95" s="11" t="s">
        <v>69</v>
      </c>
      <c r="E95" s="7">
        <v>0.25</v>
      </c>
      <c r="F95" t="s">
        <v>122</v>
      </c>
      <c r="G95" s="14">
        <v>2080</v>
      </c>
      <c r="H95" s="8">
        <v>14.28</v>
      </c>
      <c r="I95" s="12">
        <f t="shared" si="16"/>
        <v>7425.6</v>
      </c>
      <c r="J95" s="12" t="e">
        <f t="shared" si="15"/>
        <v>#REF!</v>
      </c>
      <c r="K95" s="12">
        <f>ROUND(+I95*0.065,2)</f>
        <v>482.66</v>
      </c>
      <c r="L95" s="12">
        <f t="shared" si="17"/>
        <v>568.05999999999995</v>
      </c>
      <c r="M95" s="12" t="e">
        <f t="shared" si="18"/>
        <v>#REF!</v>
      </c>
    </row>
    <row r="96" spans="1:13" hidden="1" x14ac:dyDescent="0.25">
      <c r="A96" t="s">
        <v>14</v>
      </c>
      <c r="B96" t="s">
        <v>22</v>
      </c>
      <c r="D96" t="s">
        <v>95</v>
      </c>
      <c r="E96" s="7">
        <v>1</v>
      </c>
      <c r="F96" t="s">
        <v>122</v>
      </c>
      <c r="G96" s="14">
        <v>2080</v>
      </c>
      <c r="H96" s="8">
        <v>23.93</v>
      </c>
      <c r="I96" s="12">
        <f t="shared" si="16"/>
        <v>49774.400000000001</v>
      </c>
      <c r="J96" s="12" t="e">
        <f t="shared" si="15"/>
        <v>#REF!</v>
      </c>
      <c r="K96" s="12">
        <v>0</v>
      </c>
      <c r="L96" s="12">
        <f t="shared" si="17"/>
        <v>3807.74</v>
      </c>
      <c r="M96" s="12" t="e">
        <f t="shared" si="18"/>
        <v>#REF!</v>
      </c>
    </row>
    <row r="97" spans="1:13" hidden="1" x14ac:dyDescent="0.25">
      <c r="A97" t="s">
        <v>19</v>
      </c>
      <c r="B97" t="s">
        <v>20</v>
      </c>
      <c r="D97" t="s">
        <v>105</v>
      </c>
      <c r="E97" s="7">
        <v>1</v>
      </c>
      <c r="F97" t="s">
        <v>122</v>
      </c>
      <c r="G97" s="14">
        <v>2080</v>
      </c>
      <c r="H97" s="8">
        <v>18.36</v>
      </c>
      <c r="I97" s="12">
        <f t="shared" si="16"/>
        <v>38188.800000000003</v>
      </c>
      <c r="J97" s="12" t="e">
        <f t="shared" si="15"/>
        <v>#REF!</v>
      </c>
      <c r="K97" s="12">
        <f>ROUND(+I97*0.065,2)</f>
        <v>2482.27</v>
      </c>
      <c r="L97" s="12">
        <f t="shared" si="17"/>
        <v>2921.44</v>
      </c>
      <c r="M97" s="12" t="e">
        <f t="shared" si="18"/>
        <v>#REF!</v>
      </c>
    </row>
    <row r="98" spans="1:13" hidden="1" x14ac:dyDescent="0.25">
      <c r="A98" t="s">
        <v>14</v>
      </c>
      <c r="B98" t="s">
        <v>22</v>
      </c>
      <c r="D98" t="s">
        <v>98</v>
      </c>
      <c r="E98" s="7">
        <v>1</v>
      </c>
      <c r="F98" t="s">
        <v>122</v>
      </c>
      <c r="G98" s="14">
        <v>2080</v>
      </c>
      <c r="H98" s="8">
        <v>18.21</v>
      </c>
      <c r="I98" s="12">
        <f t="shared" si="16"/>
        <v>37876.800000000003</v>
      </c>
      <c r="J98" s="12" t="e">
        <f t="shared" si="15"/>
        <v>#REF!</v>
      </c>
      <c r="K98" s="12">
        <v>0</v>
      </c>
      <c r="L98" s="12">
        <f t="shared" si="17"/>
        <v>2897.58</v>
      </c>
      <c r="M98" s="12" t="e">
        <f t="shared" si="18"/>
        <v>#REF!</v>
      </c>
    </row>
    <row r="99" spans="1:13" hidden="1" x14ac:dyDescent="0.25">
      <c r="A99" t="s">
        <v>14</v>
      </c>
      <c r="B99" t="s">
        <v>22</v>
      </c>
      <c r="D99" t="s">
        <v>103</v>
      </c>
      <c r="E99" s="7">
        <v>1</v>
      </c>
      <c r="F99" t="s">
        <v>122</v>
      </c>
      <c r="G99" s="14">
        <v>2080</v>
      </c>
      <c r="H99" s="8">
        <v>19.600000000000001</v>
      </c>
      <c r="I99" s="12">
        <f t="shared" si="16"/>
        <v>40768</v>
      </c>
      <c r="J99" s="12" t="e">
        <f t="shared" si="15"/>
        <v>#REF!</v>
      </c>
      <c r="K99" s="12">
        <v>0</v>
      </c>
      <c r="L99" s="12">
        <f t="shared" si="17"/>
        <v>3118.75</v>
      </c>
      <c r="M99" s="12" t="e">
        <f t="shared" si="18"/>
        <v>#REF!</v>
      </c>
    </row>
    <row r="100" spans="1:13" hidden="1" x14ac:dyDescent="0.25">
      <c r="A100" t="s">
        <v>14</v>
      </c>
      <c r="B100" t="s">
        <v>22</v>
      </c>
      <c r="D100" t="s">
        <v>104</v>
      </c>
      <c r="E100" s="7">
        <v>1</v>
      </c>
      <c r="F100" t="s">
        <v>122</v>
      </c>
      <c r="G100" s="14">
        <v>2080</v>
      </c>
      <c r="H100" s="8">
        <v>21.09</v>
      </c>
      <c r="I100" s="12">
        <f t="shared" si="16"/>
        <v>43867.199999999997</v>
      </c>
      <c r="J100" s="12" t="e">
        <f t="shared" si="15"/>
        <v>#REF!</v>
      </c>
      <c r="K100" s="12">
        <v>0</v>
      </c>
      <c r="L100" s="12">
        <f t="shared" si="17"/>
        <v>3355.84</v>
      </c>
      <c r="M100" s="12" t="e">
        <f t="shared" si="18"/>
        <v>#REF!</v>
      </c>
    </row>
    <row r="101" spans="1:13" hidden="1" x14ac:dyDescent="0.25">
      <c r="A101" t="s">
        <v>58</v>
      </c>
      <c r="B101" t="s">
        <v>58</v>
      </c>
      <c r="D101" t="s">
        <v>73</v>
      </c>
      <c r="E101" s="7">
        <v>0.25</v>
      </c>
      <c r="F101" t="s">
        <v>122</v>
      </c>
      <c r="G101" s="14">
        <v>2080</v>
      </c>
      <c r="H101" s="8">
        <v>26.05</v>
      </c>
      <c r="I101" s="12">
        <f t="shared" si="16"/>
        <v>13546</v>
      </c>
      <c r="J101" s="12" t="e">
        <f t="shared" si="15"/>
        <v>#REF!</v>
      </c>
      <c r="K101" s="12">
        <f>ROUND(+I101*0.065,2)</f>
        <v>880.49</v>
      </c>
      <c r="L101" s="12">
        <f t="shared" si="17"/>
        <v>1036.27</v>
      </c>
      <c r="M101" s="12" t="e">
        <f t="shared" si="18"/>
        <v>#REF!</v>
      </c>
    </row>
    <row r="102" spans="1:13" hidden="1" x14ac:dyDescent="0.25">
      <c r="A102" t="s">
        <v>19</v>
      </c>
      <c r="B102" t="s">
        <v>57</v>
      </c>
      <c r="D102" t="s">
        <v>73</v>
      </c>
      <c r="E102" s="7">
        <v>0.25</v>
      </c>
      <c r="F102" t="s">
        <v>122</v>
      </c>
      <c r="G102" s="14">
        <v>2080</v>
      </c>
      <c r="H102" s="8">
        <v>26.05</v>
      </c>
      <c r="I102" s="12">
        <f t="shared" si="16"/>
        <v>13546</v>
      </c>
      <c r="J102" s="12" t="e">
        <f t="shared" si="15"/>
        <v>#REF!</v>
      </c>
      <c r="K102" s="12">
        <f>ROUND(+I102*0.065,2)</f>
        <v>880.49</v>
      </c>
      <c r="L102" s="12">
        <f t="shared" si="17"/>
        <v>1036.27</v>
      </c>
      <c r="M102" s="12" t="e">
        <f t="shared" si="18"/>
        <v>#REF!</v>
      </c>
    </row>
    <row r="103" spans="1:13" hidden="1" x14ac:dyDescent="0.25">
      <c r="A103" t="s">
        <v>19</v>
      </c>
      <c r="B103" t="s">
        <v>56</v>
      </c>
      <c r="D103" t="s">
        <v>73</v>
      </c>
      <c r="E103" s="7">
        <v>0.25</v>
      </c>
      <c r="F103" t="s">
        <v>122</v>
      </c>
      <c r="G103" s="14">
        <v>2080</v>
      </c>
      <c r="H103" s="8">
        <v>26.05</v>
      </c>
      <c r="I103" s="12">
        <f t="shared" si="16"/>
        <v>13546</v>
      </c>
      <c r="J103" s="12" t="e">
        <f t="shared" si="15"/>
        <v>#REF!</v>
      </c>
      <c r="K103" s="12">
        <f>ROUND(+I103*0.065,2)</f>
        <v>880.49</v>
      </c>
      <c r="L103" s="12">
        <f t="shared" si="17"/>
        <v>1036.27</v>
      </c>
      <c r="M103" s="12" t="e">
        <f t="shared" si="18"/>
        <v>#REF!</v>
      </c>
    </row>
    <row r="104" spans="1:13" hidden="1" x14ac:dyDescent="0.25">
      <c r="A104" t="s">
        <v>14</v>
      </c>
      <c r="B104" t="s">
        <v>22</v>
      </c>
      <c r="D104" t="s">
        <v>106</v>
      </c>
      <c r="E104" s="7">
        <v>1</v>
      </c>
      <c r="F104" t="s">
        <v>122</v>
      </c>
      <c r="G104" s="14">
        <v>2080</v>
      </c>
      <c r="H104" s="8">
        <v>21.87</v>
      </c>
      <c r="I104" s="12">
        <f t="shared" si="16"/>
        <v>45489.599999999999</v>
      </c>
      <c r="J104" s="12" t="e">
        <f t="shared" si="15"/>
        <v>#REF!</v>
      </c>
      <c r="K104" s="12">
        <v>0</v>
      </c>
      <c r="L104" s="12">
        <f t="shared" si="17"/>
        <v>3479.95</v>
      </c>
      <c r="M104" s="12" t="e">
        <f t="shared" si="18"/>
        <v>#REF!</v>
      </c>
    </row>
    <row r="105" spans="1:13" hidden="1" x14ac:dyDescent="0.25">
      <c r="A105" t="s">
        <v>78</v>
      </c>
      <c r="B105" t="s">
        <v>79</v>
      </c>
      <c r="D105" t="s">
        <v>109</v>
      </c>
      <c r="E105" s="7">
        <v>1</v>
      </c>
      <c r="F105" t="s">
        <v>121</v>
      </c>
      <c r="G105" s="14">
        <v>114.39</v>
      </c>
      <c r="H105" s="8">
        <v>13.38</v>
      </c>
      <c r="I105" s="12">
        <f t="shared" si="16"/>
        <v>1530.538</v>
      </c>
      <c r="J105" s="12" t="e">
        <f t="shared" si="15"/>
        <v>#REF!</v>
      </c>
      <c r="K105" s="12">
        <f>ROUND(+I105*0.065,2)</f>
        <v>99.48</v>
      </c>
      <c r="L105" s="12">
        <f t="shared" si="17"/>
        <v>117.09</v>
      </c>
      <c r="M105" s="12" t="e">
        <f t="shared" si="18"/>
        <v>#REF!</v>
      </c>
    </row>
    <row r="106" spans="1:13" hidden="1" x14ac:dyDescent="0.25">
      <c r="A106" t="s">
        <v>14</v>
      </c>
      <c r="B106" t="s">
        <v>22</v>
      </c>
      <c r="D106" t="s">
        <v>111</v>
      </c>
      <c r="E106" s="7">
        <v>1</v>
      </c>
      <c r="F106" t="s">
        <v>122</v>
      </c>
      <c r="G106" s="14">
        <v>2080</v>
      </c>
      <c r="H106" s="8">
        <v>24.55</v>
      </c>
      <c r="I106" s="12">
        <f t="shared" si="16"/>
        <v>51064</v>
      </c>
      <c r="J106" s="12" t="e">
        <f t="shared" si="15"/>
        <v>#REF!</v>
      </c>
      <c r="K106" s="12">
        <v>0</v>
      </c>
      <c r="L106" s="12">
        <f t="shared" si="17"/>
        <v>3906.4</v>
      </c>
      <c r="M106" s="12" t="e">
        <f t="shared" si="18"/>
        <v>#REF!</v>
      </c>
    </row>
    <row r="107" spans="1:13" hidden="1" x14ac:dyDescent="0.25">
      <c r="A107" t="s">
        <v>14</v>
      </c>
      <c r="B107" t="s">
        <v>117</v>
      </c>
      <c r="D107" t="s">
        <v>116</v>
      </c>
      <c r="E107" s="7">
        <v>1</v>
      </c>
      <c r="F107" t="s">
        <v>121</v>
      </c>
      <c r="G107" s="14">
        <v>2080</v>
      </c>
      <c r="H107" s="8">
        <v>17.329999999999998</v>
      </c>
      <c r="J107" s="12" t="e">
        <f t="shared" si="15"/>
        <v>#REF!</v>
      </c>
    </row>
    <row r="108" spans="1:13" hidden="1" x14ac:dyDescent="0.25">
      <c r="A108" t="s">
        <v>14</v>
      </c>
      <c r="B108" t="s">
        <v>63</v>
      </c>
      <c r="D108" t="s">
        <v>37</v>
      </c>
      <c r="E108" s="7">
        <v>1</v>
      </c>
      <c r="F108" t="s">
        <v>122</v>
      </c>
      <c r="G108" s="14">
        <v>2080</v>
      </c>
      <c r="H108" s="8">
        <v>15.34</v>
      </c>
      <c r="I108" s="12">
        <f t="shared" ref="I108:I125" si="19">ROUND((+G108*E108)*H108,3)</f>
        <v>31907.200000000001</v>
      </c>
      <c r="J108" s="12" t="e">
        <f t="shared" si="15"/>
        <v>#REF!</v>
      </c>
      <c r="K108" s="12">
        <v>0</v>
      </c>
      <c r="L108" s="12">
        <f t="shared" ref="L108:L125" si="20">ROUND(I108*0.0765,2)</f>
        <v>2440.9</v>
      </c>
      <c r="M108" s="12" t="e">
        <f t="shared" ref="M108:M139" si="21">SUM(I108:L108)</f>
        <v>#REF!</v>
      </c>
    </row>
    <row r="109" spans="1:13" hidden="1" x14ac:dyDescent="0.25">
      <c r="A109" t="s">
        <v>14</v>
      </c>
      <c r="B109" t="s">
        <v>63</v>
      </c>
      <c r="D109" t="s">
        <v>66</v>
      </c>
      <c r="E109" s="7">
        <v>1</v>
      </c>
      <c r="F109" t="s">
        <v>122</v>
      </c>
      <c r="G109" s="14">
        <v>2080</v>
      </c>
      <c r="H109" s="8">
        <v>19.88</v>
      </c>
      <c r="I109" s="12">
        <f t="shared" si="19"/>
        <v>41350.400000000001</v>
      </c>
      <c r="J109" s="12" t="e">
        <f t="shared" si="15"/>
        <v>#REF!</v>
      </c>
      <c r="K109" s="12">
        <v>0</v>
      </c>
      <c r="L109" s="12">
        <f t="shared" si="20"/>
        <v>3163.31</v>
      </c>
      <c r="M109" s="12" t="e">
        <f t="shared" si="21"/>
        <v>#REF!</v>
      </c>
    </row>
    <row r="110" spans="1:13" hidden="1" x14ac:dyDescent="0.25">
      <c r="A110" t="s">
        <v>19</v>
      </c>
      <c r="B110" t="s">
        <v>19</v>
      </c>
      <c r="C110" t="s">
        <v>125</v>
      </c>
      <c r="D110" t="s">
        <v>125</v>
      </c>
      <c r="E110" s="7">
        <v>0.2</v>
      </c>
      <c r="F110" t="s">
        <v>122</v>
      </c>
      <c r="G110" s="14">
        <v>2080</v>
      </c>
      <c r="H110" s="8">
        <f>95000/2080</f>
        <v>45.67307692307692</v>
      </c>
      <c r="I110" s="12">
        <f t="shared" si="19"/>
        <v>19000</v>
      </c>
      <c r="J110" s="12" t="e">
        <f t="shared" si="15"/>
        <v>#REF!</v>
      </c>
      <c r="K110" s="12">
        <f>ROUND(+I110*0.065,2)</f>
        <v>1235</v>
      </c>
      <c r="L110" s="12">
        <f t="shared" si="20"/>
        <v>1453.5</v>
      </c>
      <c r="M110" s="12" t="e">
        <f t="shared" si="21"/>
        <v>#REF!</v>
      </c>
    </row>
    <row r="111" spans="1:13" hidden="1" x14ac:dyDescent="0.25">
      <c r="A111" t="s">
        <v>14</v>
      </c>
      <c r="B111" t="s">
        <v>15</v>
      </c>
      <c r="C111" t="s">
        <v>138</v>
      </c>
      <c r="D111" t="s">
        <v>127</v>
      </c>
      <c r="E111" s="7">
        <v>0.45</v>
      </c>
      <c r="F111" t="s">
        <v>122</v>
      </c>
      <c r="G111" s="14">
        <v>2080</v>
      </c>
      <c r="H111" s="8">
        <v>21.64</v>
      </c>
      <c r="I111" s="12">
        <f t="shared" si="19"/>
        <v>20255.04</v>
      </c>
      <c r="J111" s="12" t="e">
        <f t="shared" si="15"/>
        <v>#REF!</v>
      </c>
      <c r="K111" s="12">
        <f>ROUND(+I111*0.065,2)</f>
        <v>1316.58</v>
      </c>
      <c r="L111" s="12">
        <f t="shared" si="20"/>
        <v>1549.51</v>
      </c>
      <c r="M111" s="12" t="e">
        <f t="shared" si="21"/>
        <v>#REF!</v>
      </c>
    </row>
    <row r="112" spans="1:13" hidden="1" x14ac:dyDescent="0.25">
      <c r="A112" t="s">
        <v>62</v>
      </c>
      <c r="B112" t="s">
        <v>62</v>
      </c>
      <c r="C112" t="s">
        <v>138</v>
      </c>
      <c r="D112" t="s">
        <v>127</v>
      </c>
      <c r="E112" s="7">
        <v>0.3</v>
      </c>
      <c r="F112" t="s">
        <v>122</v>
      </c>
      <c r="G112" s="14">
        <v>2080</v>
      </c>
      <c r="H112" s="8">
        <v>21.64</v>
      </c>
      <c r="I112" s="12">
        <f t="shared" si="19"/>
        <v>13503.36</v>
      </c>
      <c r="J112" s="12" t="e">
        <f t="shared" si="15"/>
        <v>#REF!</v>
      </c>
      <c r="K112" s="12">
        <f>ROUND(+I112*0.065,2)</f>
        <v>877.72</v>
      </c>
      <c r="L112" s="12">
        <f t="shared" si="20"/>
        <v>1033.01</v>
      </c>
      <c r="M112" s="12" t="e">
        <f t="shared" si="21"/>
        <v>#REF!</v>
      </c>
    </row>
    <row r="113" spans="1:13" hidden="1" x14ac:dyDescent="0.25">
      <c r="A113" t="s">
        <v>14</v>
      </c>
      <c r="B113" t="s">
        <v>67</v>
      </c>
      <c r="D113" t="s">
        <v>18</v>
      </c>
      <c r="E113" s="7">
        <v>0.2</v>
      </c>
      <c r="F113" t="s">
        <v>122</v>
      </c>
      <c r="G113" s="14">
        <v>2080</v>
      </c>
      <c r="H113" s="8">
        <v>27.95</v>
      </c>
      <c r="I113" s="12">
        <f t="shared" si="19"/>
        <v>11627.2</v>
      </c>
      <c r="J113" s="12" t="e">
        <f t="shared" si="15"/>
        <v>#REF!</v>
      </c>
      <c r="K113" s="12">
        <f>ROUND(+I113*0.065,2)</f>
        <v>755.77</v>
      </c>
      <c r="L113" s="12">
        <f t="shared" si="20"/>
        <v>889.48</v>
      </c>
      <c r="M113" s="12" t="e">
        <f t="shared" si="21"/>
        <v>#REF!</v>
      </c>
    </row>
    <row r="114" spans="1:13" hidden="1" x14ac:dyDescent="0.25">
      <c r="A114" t="s">
        <v>9</v>
      </c>
      <c r="B114" t="s">
        <v>10</v>
      </c>
      <c r="C114" t="s">
        <v>135</v>
      </c>
      <c r="D114" t="s">
        <v>119</v>
      </c>
      <c r="E114" s="7">
        <v>1</v>
      </c>
      <c r="F114" t="s">
        <v>122</v>
      </c>
      <c r="G114" s="14">
        <v>2080</v>
      </c>
      <c r="H114" s="8">
        <v>25.96</v>
      </c>
      <c r="I114" s="12">
        <f t="shared" si="19"/>
        <v>53996.800000000003</v>
      </c>
      <c r="J114" s="12" t="e">
        <f t="shared" si="15"/>
        <v>#REF!</v>
      </c>
      <c r="K114" s="12">
        <f>ROUND(+I114*0.065,2)</f>
        <v>3509.79</v>
      </c>
      <c r="L114" s="12">
        <f t="shared" si="20"/>
        <v>4130.76</v>
      </c>
      <c r="M114" s="12" t="e">
        <f t="shared" si="21"/>
        <v>#REF!</v>
      </c>
    </row>
    <row r="115" spans="1:13" hidden="1" x14ac:dyDescent="0.25">
      <c r="A115" t="s">
        <v>9</v>
      </c>
      <c r="B115" t="s">
        <v>10</v>
      </c>
      <c r="C115" t="s">
        <v>132</v>
      </c>
      <c r="D115" t="s">
        <v>120</v>
      </c>
      <c r="E115" s="7">
        <v>1</v>
      </c>
      <c r="F115" t="s">
        <v>121</v>
      </c>
      <c r="G115" s="14">
        <f>37.5*26</f>
        <v>975</v>
      </c>
      <c r="H115" s="8">
        <v>15.91</v>
      </c>
      <c r="I115" s="12">
        <f t="shared" si="19"/>
        <v>15512.25</v>
      </c>
      <c r="J115" s="12">
        <v>0</v>
      </c>
      <c r="K115" s="12">
        <v>0</v>
      </c>
      <c r="L115" s="12">
        <f t="shared" si="20"/>
        <v>1186.69</v>
      </c>
      <c r="M115" s="12">
        <f t="shared" si="21"/>
        <v>16698.939999999999</v>
      </c>
    </row>
    <row r="116" spans="1:13" hidden="1" x14ac:dyDescent="0.25">
      <c r="A116" t="s">
        <v>19</v>
      </c>
      <c r="B116" t="s">
        <v>20</v>
      </c>
      <c r="D116" t="s">
        <v>123</v>
      </c>
      <c r="E116" s="7">
        <v>1</v>
      </c>
      <c r="F116" t="s">
        <v>122</v>
      </c>
      <c r="G116" s="14">
        <v>2080</v>
      </c>
      <c r="H116" s="8">
        <v>15.5</v>
      </c>
      <c r="I116" s="12">
        <f t="shared" si="19"/>
        <v>32240</v>
      </c>
      <c r="J116" s="12" t="e">
        <f t="shared" ref="J116:J130" si="22">healthcare*E116</f>
        <v>#REF!</v>
      </c>
      <c r="K116" s="12">
        <f t="shared" ref="K116:K125" si="23">ROUND(+I116*0.065,2)</f>
        <v>2095.6</v>
      </c>
      <c r="L116" s="12">
        <f t="shared" si="20"/>
        <v>2466.36</v>
      </c>
      <c r="M116" s="12" t="e">
        <f t="shared" si="21"/>
        <v>#REF!</v>
      </c>
    </row>
    <row r="117" spans="1:13" hidden="1" x14ac:dyDescent="0.25">
      <c r="A117" t="s">
        <v>19</v>
      </c>
      <c r="B117" t="s">
        <v>19</v>
      </c>
      <c r="C117" t="s">
        <v>138</v>
      </c>
      <c r="D117" t="s">
        <v>127</v>
      </c>
      <c r="E117" s="7">
        <v>0.25</v>
      </c>
      <c r="F117" t="s">
        <v>122</v>
      </c>
      <c r="G117" s="14">
        <v>2080</v>
      </c>
      <c r="H117" s="8">
        <v>21.64</v>
      </c>
      <c r="I117" s="12">
        <f t="shared" si="19"/>
        <v>11252.8</v>
      </c>
      <c r="J117" s="12" t="e">
        <f t="shared" si="22"/>
        <v>#REF!</v>
      </c>
      <c r="K117" s="12">
        <f t="shared" si="23"/>
        <v>731.43</v>
      </c>
      <c r="L117" s="12">
        <f t="shared" si="20"/>
        <v>860.84</v>
      </c>
      <c r="M117" s="12" t="e">
        <f t="shared" si="21"/>
        <v>#REF!</v>
      </c>
    </row>
    <row r="118" spans="1:13" hidden="1" x14ac:dyDescent="0.25">
      <c r="A118" t="s">
        <v>14</v>
      </c>
      <c r="B118" t="s">
        <v>15</v>
      </c>
      <c r="C118" t="s">
        <v>124</v>
      </c>
      <c r="D118" t="s">
        <v>124</v>
      </c>
      <c r="E118" s="7">
        <v>0.1</v>
      </c>
      <c r="F118" t="s">
        <v>122</v>
      </c>
      <c r="G118" s="14">
        <v>2080</v>
      </c>
      <c r="H118" s="8">
        <v>16</v>
      </c>
      <c r="I118" s="12">
        <f t="shared" si="19"/>
        <v>3328</v>
      </c>
      <c r="J118" s="12" t="e">
        <f t="shared" si="22"/>
        <v>#REF!</v>
      </c>
      <c r="K118" s="12">
        <f t="shared" si="23"/>
        <v>216.32</v>
      </c>
      <c r="L118" s="12">
        <f t="shared" si="20"/>
        <v>254.59</v>
      </c>
      <c r="M118" s="12" t="e">
        <f t="shared" si="21"/>
        <v>#REF!</v>
      </c>
    </row>
    <row r="119" spans="1:13" hidden="1" x14ac:dyDescent="0.25">
      <c r="A119" t="s">
        <v>14</v>
      </c>
      <c r="B119" t="s">
        <v>54</v>
      </c>
      <c r="D119" t="s">
        <v>55</v>
      </c>
      <c r="E119" s="7">
        <v>0.25</v>
      </c>
      <c r="F119" t="s">
        <v>122</v>
      </c>
      <c r="G119" s="14">
        <v>2080</v>
      </c>
      <c r="H119" s="8">
        <v>19.760000000000002</v>
      </c>
      <c r="I119" s="12">
        <f t="shared" si="19"/>
        <v>10275.200000000001</v>
      </c>
      <c r="J119" s="12" t="e">
        <f t="shared" si="22"/>
        <v>#REF!</v>
      </c>
      <c r="K119" s="12">
        <f t="shared" si="23"/>
        <v>667.89</v>
      </c>
      <c r="L119" s="12">
        <f t="shared" si="20"/>
        <v>786.05</v>
      </c>
      <c r="M119" s="12" t="e">
        <f t="shared" si="21"/>
        <v>#REF!</v>
      </c>
    </row>
    <row r="120" spans="1:13" hidden="1" x14ac:dyDescent="0.25">
      <c r="A120" t="s">
        <v>14</v>
      </c>
      <c r="B120" t="s">
        <v>54</v>
      </c>
      <c r="D120" t="s">
        <v>68</v>
      </c>
      <c r="E120" s="7">
        <v>0.25</v>
      </c>
      <c r="F120" t="s">
        <v>122</v>
      </c>
      <c r="G120" s="14">
        <v>2080</v>
      </c>
      <c r="H120" s="8">
        <v>15.56</v>
      </c>
      <c r="I120" s="12">
        <f t="shared" si="19"/>
        <v>8091.2</v>
      </c>
      <c r="J120" s="12" t="e">
        <f t="shared" si="22"/>
        <v>#REF!</v>
      </c>
      <c r="K120" s="12">
        <f t="shared" si="23"/>
        <v>525.92999999999995</v>
      </c>
      <c r="L120" s="12">
        <f t="shared" si="20"/>
        <v>618.98</v>
      </c>
      <c r="M120" s="12" t="e">
        <f t="shared" si="21"/>
        <v>#REF!</v>
      </c>
    </row>
    <row r="121" spans="1:13" hidden="1" x14ac:dyDescent="0.25">
      <c r="A121" t="s">
        <v>14</v>
      </c>
      <c r="B121" t="s">
        <v>54</v>
      </c>
      <c r="D121" s="11" t="s">
        <v>69</v>
      </c>
      <c r="E121" s="7">
        <v>0.25</v>
      </c>
      <c r="F121" t="s">
        <v>122</v>
      </c>
      <c r="G121" s="14">
        <v>2080</v>
      </c>
      <c r="H121" s="8">
        <v>14.28</v>
      </c>
      <c r="I121" s="12">
        <f t="shared" si="19"/>
        <v>7425.6</v>
      </c>
      <c r="J121" s="12" t="e">
        <f t="shared" si="22"/>
        <v>#REF!</v>
      </c>
      <c r="K121" s="12">
        <f t="shared" si="23"/>
        <v>482.66</v>
      </c>
      <c r="L121" s="12">
        <f t="shared" si="20"/>
        <v>568.05999999999995</v>
      </c>
      <c r="M121" s="12" t="e">
        <f t="shared" si="21"/>
        <v>#REF!</v>
      </c>
    </row>
    <row r="122" spans="1:13" hidden="1" x14ac:dyDescent="0.25">
      <c r="A122" t="s">
        <v>14</v>
      </c>
      <c r="B122" t="s">
        <v>54</v>
      </c>
      <c r="D122" t="s">
        <v>73</v>
      </c>
      <c r="E122" s="7">
        <v>0.25</v>
      </c>
      <c r="F122" t="s">
        <v>122</v>
      </c>
      <c r="G122" s="14">
        <v>2080</v>
      </c>
      <c r="H122" s="8">
        <v>26.05</v>
      </c>
      <c r="I122" s="12">
        <f t="shared" si="19"/>
        <v>13546</v>
      </c>
      <c r="J122" s="12" t="e">
        <f t="shared" si="22"/>
        <v>#REF!</v>
      </c>
      <c r="K122" s="12">
        <f t="shared" si="23"/>
        <v>880.49</v>
      </c>
      <c r="L122" s="12">
        <f t="shared" si="20"/>
        <v>1036.27</v>
      </c>
      <c r="M122" s="12" t="e">
        <f t="shared" si="21"/>
        <v>#REF!</v>
      </c>
    </row>
    <row r="123" spans="1:13" hidden="1" x14ac:dyDescent="0.25">
      <c r="A123" t="s">
        <v>62</v>
      </c>
      <c r="B123" t="s">
        <v>62</v>
      </c>
      <c r="C123" t="s">
        <v>124</v>
      </c>
      <c r="D123" t="s">
        <v>124</v>
      </c>
      <c r="E123" s="7">
        <v>0.14000000000000001</v>
      </c>
      <c r="F123" t="s">
        <v>122</v>
      </c>
      <c r="G123" s="14">
        <v>2080</v>
      </c>
      <c r="H123" s="8">
        <v>16</v>
      </c>
      <c r="I123" s="12">
        <f t="shared" si="19"/>
        <v>4659.2</v>
      </c>
      <c r="J123" s="12" t="e">
        <f t="shared" si="22"/>
        <v>#REF!</v>
      </c>
      <c r="K123" s="12">
        <f t="shared" si="23"/>
        <v>302.85000000000002</v>
      </c>
      <c r="L123" s="12">
        <f t="shared" si="20"/>
        <v>356.43</v>
      </c>
      <c r="M123" s="12" t="e">
        <f t="shared" si="21"/>
        <v>#REF!</v>
      </c>
    </row>
    <row r="124" spans="1:13" hidden="1" x14ac:dyDescent="0.25">
      <c r="A124" t="s">
        <v>58</v>
      </c>
      <c r="B124" t="s">
        <v>58</v>
      </c>
      <c r="C124" t="s">
        <v>124</v>
      </c>
      <c r="D124" t="s">
        <v>124</v>
      </c>
      <c r="E124" s="7">
        <v>0.01</v>
      </c>
      <c r="F124" t="s">
        <v>122</v>
      </c>
      <c r="G124" s="14">
        <v>2080</v>
      </c>
      <c r="H124" s="8">
        <v>16</v>
      </c>
      <c r="I124" s="12">
        <f t="shared" si="19"/>
        <v>332.8</v>
      </c>
      <c r="J124" s="12" t="e">
        <f t="shared" si="22"/>
        <v>#REF!</v>
      </c>
      <c r="K124" s="12">
        <f t="shared" si="23"/>
        <v>21.63</v>
      </c>
      <c r="L124" s="12">
        <f t="shared" si="20"/>
        <v>25.46</v>
      </c>
      <c r="M124" s="12" t="e">
        <f t="shared" si="21"/>
        <v>#REF!</v>
      </c>
    </row>
    <row r="125" spans="1:13" hidden="1" x14ac:dyDescent="0.25">
      <c r="A125" t="s">
        <v>19</v>
      </c>
      <c r="B125" t="s">
        <v>19</v>
      </c>
      <c r="C125" t="s">
        <v>124</v>
      </c>
      <c r="D125" t="s">
        <v>124</v>
      </c>
      <c r="E125" s="7">
        <v>0.75</v>
      </c>
      <c r="F125" t="s">
        <v>122</v>
      </c>
      <c r="G125" s="14">
        <v>2080</v>
      </c>
      <c r="H125" s="8">
        <v>16</v>
      </c>
      <c r="I125" s="12">
        <f t="shared" si="19"/>
        <v>24960</v>
      </c>
      <c r="J125" s="12" t="e">
        <f t="shared" si="22"/>
        <v>#REF!</v>
      </c>
      <c r="K125" s="12">
        <f t="shared" si="23"/>
        <v>1622.4</v>
      </c>
      <c r="L125" s="12">
        <f t="shared" si="20"/>
        <v>1909.44</v>
      </c>
      <c r="M125" s="12" t="e">
        <f t="shared" si="21"/>
        <v>#REF!</v>
      </c>
    </row>
    <row r="126" spans="1:13" hidden="1" x14ac:dyDescent="0.25">
      <c r="A126" t="s">
        <v>19</v>
      </c>
      <c r="B126" t="s">
        <v>56</v>
      </c>
      <c r="D126" t="s">
        <v>112</v>
      </c>
      <c r="E126" s="7">
        <v>1</v>
      </c>
      <c r="F126" t="s">
        <v>122</v>
      </c>
      <c r="H126" s="8">
        <v>15</v>
      </c>
      <c r="J126" s="12" t="e">
        <f t="shared" si="22"/>
        <v>#REF!</v>
      </c>
      <c r="M126" s="12" t="e">
        <f t="shared" si="21"/>
        <v>#REF!</v>
      </c>
    </row>
    <row r="127" spans="1:13" hidden="1" x14ac:dyDescent="0.25">
      <c r="A127" t="s">
        <v>19</v>
      </c>
      <c r="B127" t="s">
        <v>20</v>
      </c>
      <c r="D127" t="s">
        <v>114</v>
      </c>
      <c r="E127" s="7">
        <v>1</v>
      </c>
      <c r="F127" t="s">
        <v>121</v>
      </c>
      <c r="H127" s="8">
        <v>20.27</v>
      </c>
      <c r="J127" s="12" t="e">
        <f t="shared" si="22"/>
        <v>#REF!</v>
      </c>
      <c r="M127" s="12" t="e">
        <f t="shared" si="21"/>
        <v>#REF!</v>
      </c>
    </row>
    <row r="128" spans="1:13" hidden="1" x14ac:dyDescent="0.25">
      <c r="A128" t="s">
        <v>19</v>
      </c>
      <c r="B128" t="s">
        <v>20</v>
      </c>
      <c r="D128" t="s">
        <v>114</v>
      </c>
      <c r="E128" s="7">
        <v>1</v>
      </c>
      <c r="F128" t="s">
        <v>121</v>
      </c>
      <c r="G128" s="14">
        <f>56*26</f>
        <v>1456</v>
      </c>
      <c r="H128" s="8">
        <v>20.27</v>
      </c>
      <c r="I128" s="12">
        <f t="shared" ref="I128:I139" si="24">ROUND((+G128*E128)*H128,3)</f>
        <v>29513.119999999999</v>
      </c>
      <c r="J128" s="12" t="e">
        <f t="shared" si="22"/>
        <v>#REF!</v>
      </c>
      <c r="K128" s="12">
        <f>ROUND(+I128*0.065,2)</f>
        <v>1918.35</v>
      </c>
      <c r="L128" s="12">
        <f t="shared" ref="L128:L139" si="25">ROUND(I128*0.0765,2)</f>
        <v>2257.75</v>
      </c>
      <c r="M128" s="12" t="e">
        <f t="shared" si="21"/>
        <v>#REF!</v>
      </c>
    </row>
    <row r="129" spans="1:13" s="5" customFormat="1" hidden="1" x14ac:dyDescent="0.25">
      <c r="A129" t="s">
        <v>14</v>
      </c>
      <c r="B129" t="s">
        <v>76</v>
      </c>
      <c r="C129"/>
      <c r="D129" t="s">
        <v>77</v>
      </c>
      <c r="E129" s="7">
        <v>1</v>
      </c>
      <c r="F129" t="s">
        <v>122</v>
      </c>
      <c r="G129" s="14">
        <v>2080</v>
      </c>
      <c r="H129" s="8">
        <v>26.37</v>
      </c>
      <c r="I129" s="12">
        <f t="shared" si="24"/>
        <v>54849.599999999999</v>
      </c>
      <c r="J129" s="12" t="e">
        <f t="shared" si="22"/>
        <v>#REF!</v>
      </c>
      <c r="K129" s="12">
        <f>ROUND(+I129*0.065,2)</f>
        <v>3565.22</v>
      </c>
      <c r="L129" s="12">
        <f t="shared" si="25"/>
        <v>4195.99</v>
      </c>
      <c r="M129" s="12" t="e">
        <f t="shared" si="21"/>
        <v>#REF!</v>
      </c>
    </row>
    <row r="130" spans="1:13" s="5" customFormat="1" hidden="1" x14ac:dyDescent="0.25">
      <c r="A130" t="s">
        <v>14</v>
      </c>
      <c r="B130" t="s">
        <v>76</v>
      </c>
      <c r="C130"/>
      <c r="D130" t="s">
        <v>126</v>
      </c>
      <c r="E130" s="7">
        <v>1</v>
      </c>
      <c r="F130" t="s">
        <v>121</v>
      </c>
      <c r="G130" s="14">
        <f>24*52</f>
        <v>1248</v>
      </c>
      <c r="H130" s="8">
        <v>17.55</v>
      </c>
      <c r="I130" s="12">
        <f t="shared" si="24"/>
        <v>21902.400000000001</v>
      </c>
      <c r="J130" s="12" t="e">
        <f t="shared" si="22"/>
        <v>#REF!</v>
      </c>
      <c r="K130" s="12"/>
      <c r="L130" s="12">
        <f t="shared" si="25"/>
        <v>1675.53</v>
      </c>
      <c r="M130" s="12" t="e">
        <f t="shared" si="21"/>
        <v>#REF!</v>
      </c>
    </row>
    <row r="131" spans="1:13" hidden="1" x14ac:dyDescent="0.25">
      <c r="A131" t="s">
        <v>62</v>
      </c>
      <c r="B131" t="s">
        <v>62</v>
      </c>
      <c r="C131" t="s">
        <v>145</v>
      </c>
      <c r="D131" t="s">
        <v>108</v>
      </c>
      <c r="E131" s="7">
        <v>0.09</v>
      </c>
      <c r="F131" t="s">
        <v>122</v>
      </c>
      <c r="G131" s="14">
        <v>2080</v>
      </c>
      <c r="H131" s="8">
        <v>61.06</v>
      </c>
      <c r="I131" s="12">
        <f t="shared" si="24"/>
        <v>11430.432000000001</v>
      </c>
      <c r="J131" s="12" t="e">
        <f>WWHEALTH*E131</f>
        <v>#REF!</v>
      </c>
      <c r="K131" s="12">
        <f>ROUND(+I131*0.065,2)</f>
        <v>742.98</v>
      </c>
      <c r="L131" s="12">
        <f t="shared" si="25"/>
        <v>874.43</v>
      </c>
      <c r="M131" s="12" t="e">
        <f t="shared" si="21"/>
        <v>#REF!</v>
      </c>
    </row>
    <row r="132" spans="1:13" hidden="1" x14ac:dyDescent="0.25">
      <c r="A132" t="s">
        <v>58</v>
      </c>
      <c r="B132" t="s">
        <v>58</v>
      </c>
      <c r="C132" t="s">
        <v>145</v>
      </c>
      <c r="D132" t="s">
        <v>108</v>
      </c>
      <c r="E132" s="7">
        <v>0.01</v>
      </c>
      <c r="F132" t="s">
        <v>122</v>
      </c>
      <c r="G132" s="14">
        <v>2080</v>
      </c>
      <c r="H132" s="8">
        <v>61.06</v>
      </c>
      <c r="I132" s="12">
        <f t="shared" si="24"/>
        <v>1270.048</v>
      </c>
      <c r="J132" s="12" t="e">
        <f>WWHEALTH*E132</f>
        <v>#REF!</v>
      </c>
      <c r="K132" s="12">
        <f>ROUND(+I132*0.065,2)</f>
        <v>82.55</v>
      </c>
      <c r="L132" s="12">
        <f t="shared" si="25"/>
        <v>97.16</v>
      </c>
      <c r="M132" s="12" t="e">
        <f t="shared" si="21"/>
        <v>#REF!</v>
      </c>
    </row>
    <row r="133" spans="1:13" hidden="1" x14ac:dyDescent="0.25">
      <c r="A133" t="s">
        <v>19</v>
      </c>
      <c r="B133" t="s">
        <v>19</v>
      </c>
      <c r="C133" t="s">
        <v>145</v>
      </c>
      <c r="D133" t="s">
        <v>108</v>
      </c>
      <c r="E133" s="7">
        <v>0.2</v>
      </c>
      <c r="F133" t="s">
        <v>122</v>
      </c>
      <c r="G133" s="14">
        <v>2080</v>
      </c>
      <c r="H133" s="8">
        <v>61.06</v>
      </c>
      <c r="I133" s="12">
        <f t="shared" si="24"/>
        <v>25400.959999999999</v>
      </c>
      <c r="J133" s="12" t="e">
        <f>WWHEALTH*E133</f>
        <v>#REF!</v>
      </c>
      <c r="K133" s="12">
        <f>ROUND(+I133*0.065,2)</f>
        <v>1651.06</v>
      </c>
      <c r="L133" s="12">
        <f t="shared" si="25"/>
        <v>1943.17</v>
      </c>
      <c r="M133" s="12" t="e">
        <f t="shared" si="21"/>
        <v>#REF!</v>
      </c>
    </row>
    <row r="134" spans="1:13" hidden="1" x14ac:dyDescent="0.25">
      <c r="A134" t="s">
        <v>14</v>
      </c>
      <c r="B134" t="s">
        <v>76</v>
      </c>
      <c r="D134" t="s">
        <v>115</v>
      </c>
      <c r="E134" s="7">
        <v>1</v>
      </c>
      <c r="F134" t="s">
        <v>121</v>
      </c>
      <c r="G134" s="14">
        <f>16*52</f>
        <v>832</v>
      </c>
      <c r="H134" s="8">
        <v>17.55</v>
      </c>
      <c r="I134" s="12">
        <f t="shared" si="24"/>
        <v>14601.6</v>
      </c>
      <c r="J134" s="12" t="e">
        <f>healthcare*E134</f>
        <v>#REF!</v>
      </c>
      <c r="L134" s="12">
        <f t="shared" si="25"/>
        <v>1117.02</v>
      </c>
      <c r="M134" s="12" t="e">
        <f t="shared" si="21"/>
        <v>#REF!</v>
      </c>
    </row>
    <row r="135" spans="1:13" hidden="1" x14ac:dyDescent="0.25">
      <c r="A135" t="s">
        <v>62</v>
      </c>
      <c r="B135" t="s">
        <v>62</v>
      </c>
      <c r="C135" t="s">
        <v>146</v>
      </c>
      <c r="D135" t="s">
        <v>143</v>
      </c>
      <c r="E135" s="7">
        <v>0.09</v>
      </c>
      <c r="F135" t="s">
        <v>122</v>
      </c>
      <c r="G135" s="14">
        <v>2080</v>
      </c>
      <c r="H135" s="8">
        <v>26.75</v>
      </c>
      <c r="I135" s="12">
        <f t="shared" si="24"/>
        <v>5007.6000000000004</v>
      </c>
      <c r="J135" s="12" t="e">
        <f>WWHEALTH*E135</f>
        <v>#REF!</v>
      </c>
      <c r="K135" s="12">
        <f>ROUND(+I135*0.065,2)</f>
        <v>325.49</v>
      </c>
      <c r="L135" s="12">
        <f t="shared" si="25"/>
        <v>383.08</v>
      </c>
      <c r="M135" s="12" t="e">
        <f t="shared" si="21"/>
        <v>#REF!</v>
      </c>
    </row>
    <row r="136" spans="1:13" hidden="1" x14ac:dyDescent="0.25">
      <c r="A136" t="s">
        <v>58</v>
      </c>
      <c r="B136" t="s">
        <v>58</v>
      </c>
      <c r="C136" t="s">
        <v>146</v>
      </c>
      <c r="D136" t="s">
        <v>143</v>
      </c>
      <c r="E136" s="7">
        <v>0.01</v>
      </c>
      <c r="F136" t="s">
        <v>122</v>
      </c>
      <c r="G136" s="14">
        <v>2080</v>
      </c>
      <c r="H136" s="8">
        <v>26.75</v>
      </c>
      <c r="I136" s="12">
        <f t="shared" si="24"/>
        <v>556.4</v>
      </c>
      <c r="J136" s="12" t="e">
        <f>WWHEALTH*E136</f>
        <v>#REF!</v>
      </c>
      <c r="K136" s="12">
        <f>ROUND(+I136*0.065,2)</f>
        <v>36.17</v>
      </c>
      <c r="L136" s="12">
        <f t="shared" si="25"/>
        <v>42.56</v>
      </c>
      <c r="M136" s="12" t="e">
        <f t="shared" si="21"/>
        <v>#REF!</v>
      </c>
    </row>
    <row r="137" spans="1:13" hidden="1" x14ac:dyDescent="0.25">
      <c r="A137" t="s">
        <v>19</v>
      </c>
      <c r="B137" t="s">
        <v>19</v>
      </c>
      <c r="C137" t="s">
        <v>146</v>
      </c>
      <c r="D137" t="s">
        <v>143</v>
      </c>
      <c r="E137" s="7">
        <v>0.2</v>
      </c>
      <c r="F137" t="s">
        <v>122</v>
      </c>
      <c r="G137" s="14">
        <v>2080</v>
      </c>
      <c r="H137" s="8">
        <v>26.75</v>
      </c>
      <c r="I137" s="12">
        <f t="shared" si="24"/>
        <v>11128</v>
      </c>
      <c r="J137" s="12" t="e">
        <f>WWHEALTH*E137</f>
        <v>#REF!</v>
      </c>
      <c r="K137" s="12">
        <f>ROUND(+I137*0.065,2)</f>
        <v>723.32</v>
      </c>
      <c r="L137" s="12">
        <f t="shared" si="25"/>
        <v>851.29</v>
      </c>
      <c r="M137" s="12" t="e">
        <f t="shared" si="21"/>
        <v>#REF!</v>
      </c>
    </row>
    <row r="138" spans="1:13" x14ac:dyDescent="0.25">
      <c r="A138" t="s">
        <v>14</v>
      </c>
      <c r="B138" t="s">
        <v>24</v>
      </c>
      <c r="C138" t="s">
        <v>205</v>
      </c>
      <c r="D138" t="s">
        <v>101</v>
      </c>
      <c r="E138" s="7">
        <v>1</v>
      </c>
      <c r="F138" t="s">
        <v>122</v>
      </c>
      <c r="G138" s="14">
        <v>2080</v>
      </c>
      <c r="H138" s="8">
        <v>26.05</v>
      </c>
      <c r="I138" s="12">
        <f t="shared" si="24"/>
        <v>54184</v>
      </c>
      <c r="J138" s="12" t="e">
        <f>healthcare*E138</f>
        <v>#REF!</v>
      </c>
      <c r="K138" s="12" t="e">
        <f>I138*fir_retire</f>
        <v>#REF!</v>
      </c>
      <c r="L138" s="12">
        <f t="shared" si="25"/>
        <v>4145.08</v>
      </c>
      <c r="M138" s="12" t="e">
        <f t="shared" si="21"/>
        <v>#REF!</v>
      </c>
    </row>
    <row r="139" spans="1:13" x14ac:dyDescent="0.25">
      <c r="A139" t="s">
        <v>14</v>
      </c>
      <c r="B139" t="s">
        <v>24</v>
      </c>
      <c r="C139" t="s">
        <v>205</v>
      </c>
      <c r="D139" t="s">
        <v>153</v>
      </c>
      <c r="E139" s="7">
        <v>1</v>
      </c>
      <c r="F139" t="s">
        <v>122</v>
      </c>
      <c r="G139" s="14">
        <v>2080</v>
      </c>
      <c r="H139" s="8">
        <v>21.23</v>
      </c>
      <c r="I139" s="12">
        <f t="shared" si="24"/>
        <v>44158.400000000001</v>
      </c>
      <c r="J139" s="12" t="e">
        <f>healthcare*E139</f>
        <v>#REF!</v>
      </c>
      <c r="K139" s="12" t="e">
        <f>I139*fir_retire</f>
        <v>#REF!</v>
      </c>
      <c r="L139" s="12">
        <f t="shared" si="25"/>
        <v>3378.12</v>
      </c>
      <c r="M139" s="12" t="e">
        <f t="shared" si="21"/>
        <v>#REF!</v>
      </c>
    </row>
    <row r="140" spans="1:13" x14ac:dyDescent="0.25">
      <c r="I140" s="12">
        <f>SUBTOTAL(9,I26:I139)</f>
        <v>563543.9</v>
      </c>
      <c r="J140" s="12" t="e">
        <f>SUBTOTAL(9,J26:J139)</f>
        <v>#REF!</v>
      </c>
      <c r="K140" s="12" t="e">
        <f>SUBTOTAL(9,K26:K139)</f>
        <v>#REF!</v>
      </c>
      <c r="L140" s="12">
        <f>SUBTOTAL(9,L26:L139)</f>
        <v>43111.130000000005</v>
      </c>
      <c r="M140" s="12" t="e">
        <f>SUBTOTAL(9,M26:M139)</f>
        <v>#REF!</v>
      </c>
    </row>
    <row r="141" spans="1:13" x14ac:dyDescent="0.25">
      <c r="H141" s="8" t="s">
        <v>158</v>
      </c>
    </row>
    <row r="158" spans="11:11" x14ac:dyDescent="0.25">
      <c r="K158" s="12">
        <v>64413</v>
      </c>
    </row>
  </sheetData>
  <autoFilter ref="A1:M137" xr:uid="{00000000-0009-0000-0000-000017000000}">
    <filterColumn colId="0">
      <filters>
        <filter val="General"/>
      </filters>
    </filterColumn>
    <filterColumn colId="1">
      <filters>
        <filter val="Fire"/>
      </filters>
    </filterColumn>
    <sortState xmlns:xlrd2="http://schemas.microsoft.com/office/spreadsheetml/2017/richdata2" ref="A26:M141">
      <sortCondition ref="C1:C137"/>
    </sortState>
  </autoFilter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0447-0ACB-41FF-B2CA-E3B53C686686}">
  <sheetPr filterMode="1"/>
  <dimension ref="A1:T171"/>
  <sheetViews>
    <sheetView workbookViewId="0">
      <selection activeCell="K171" sqref="K171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>
        <f>SUBTOTAL(9,K12:K85)</f>
        <v>243688.924</v>
      </c>
      <c r="L168" s="25" t="e">
        <f>SUBTOTAL(9,L12:L85)</f>
        <v>#REF!</v>
      </c>
      <c r="M168" s="25">
        <f>SUBTOTAL(9,M12:M85)</f>
        <v>15839.77</v>
      </c>
      <c r="N168" s="25">
        <f>SUBTOTAL(9,N12:N85)</f>
        <v>18642.209999999995</v>
      </c>
      <c r="O168" s="25" t="e">
        <f>SUBTOTAL(9,O12:O85)</f>
        <v>#REF!</v>
      </c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AF880447-0ACB-41FF-B2CA-E3B53C686686}">
    <filterColumn colId="1">
      <filters>
        <filter val="Finance"/>
      </filters>
    </filterColumn>
  </autoFilter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filterMode="1"/>
  <dimension ref="A1:M139"/>
  <sheetViews>
    <sheetView workbookViewId="0">
      <selection activeCell="D12" sqref="D12"/>
    </sheetView>
  </sheetViews>
  <sheetFormatPr defaultRowHeight="15" x14ac:dyDescent="0.25"/>
  <cols>
    <col min="1" max="1" width="13.42578125" bestFit="1" customWidth="1"/>
    <col min="2" max="3" width="23.710937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3.28515625" style="12" customWidth="1"/>
    <col min="11" max="11" width="12.28515625" style="12" customWidth="1"/>
    <col min="12" max="12" width="8.7109375" style="12"/>
    <col min="13" max="13" width="9.7109375" style="12" bestFit="1" customWidth="1"/>
  </cols>
  <sheetData>
    <row r="1" spans="1:13" s="4" customFormat="1" ht="30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5" t="s">
        <v>5</v>
      </c>
      <c r="J1" s="15" t="s">
        <v>130</v>
      </c>
      <c r="K1" s="15" t="s">
        <v>6</v>
      </c>
      <c r="L1" s="15" t="s">
        <v>7</v>
      </c>
      <c r="M1" s="15" t="s">
        <v>8</v>
      </c>
    </row>
    <row r="2" spans="1:13" hidden="1" x14ac:dyDescent="0.25">
      <c r="A2" t="s">
        <v>62</v>
      </c>
      <c r="B2" t="s">
        <v>62</v>
      </c>
      <c r="C2" t="s">
        <v>144</v>
      </c>
      <c r="D2" t="s">
        <v>16</v>
      </c>
      <c r="E2" s="7">
        <v>0.09</v>
      </c>
      <c r="F2" t="s">
        <v>122</v>
      </c>
      <c r="G2" s="14">
        <v>2080</v>
      </c>
      <c r="H2" s="9">
        <v>27.16</v>
      </c>
      <c r="I2" s="12">
        <f t="shared" ref="I2:I4" si="0">ROUND((+G2*E2)*H2,3)</f>
        <v>5084.3519999999999</v>
      </c>
      <c r="J2" s="12" t="e">
        <f t="shared" ref="J2:J4" si="1">healthcare*E2</f>
        <v>#REF!</v>
      </c>
      <c r="K2" s="12">
        <f t="shared" ref="K2:K21" si="2">ROUND(+I2*0.065,2)</f>
        <v>330.48</v>
      </c>
      <c r="L2" s="12">
        <f t="shared" ref="L2:L4" si="3">ROUND(I2*0.0765,2)</f>
        <v>388.95</v>
      </c>
      <c r="M2" s="12" t="e">
        <f t="shared" ref="M2:M4" si="4">SUM(I2:L2)</f>
        <v>#REF!</v>
      </c>
    </row>
    <row r="3" spans="1:13" hidden="1" x14ac:dyDescent="0.25">
      <c r="A3" t="s">
        <v>58</v>
      </c>
      <c r="B3" t="s">
        <v>58</v>
      </c>
      <c r="C3" t="s">
        <v>144</v>
      </c>
      <c r="D3" t="s">
        <v>16</v>
      </c>
      <c r="E3" s="7">
        <v>0.01</v>
      </c>
      <c r="F3" t="s">
        <v>122</v>
      </c>
      <c r="G3" s="14">
        <v>2080</v>
      </c>
      <c r="H3" s="9">
        <v>27.16</v>
      </c>
      <c r="I3" s="12">
        <f t="shared" si="0"/>
        <v>564.928</v>
      </c>
      <c r="J3" s="12" t="e">
        <f t="shared" si="1"/>
        <v>#REF!</v>
      </c>
      <c r="K3" s="12">
        <f t="shared" si="2"/>
        <v>36.72</v>
      </c>
      <c r="L3" s="12">
        <f t="shared" si="3"/>
        <v>43.22</v>
      </c>
      <c r="M3" s="12" t="e">
        <f t="shared" si="4"/>
        <v>#REF!</v>
      </c>
    </row>
    <row r="4" spans="1:13" hidden="1" x14ac:dyDescent="0.25">
      <c r="A4" t="s">
        <v>19</v>
      </c>
      <c r="B4" t="s">
        <v>19</v>
      </c>
      <c r="C4" t="s">
        <v>144</v>
      </c>
      <c r="D4" t="s">
        <v>16</v>
      </c>
      <c r="E4" s="7">
        <v>0.2</v>
      </c>
      <c r="F4" t="s">
        <v>122</v>
      </c>
      <c r="G4" s="14">
        <v>2080</v>
      </c>
      <c r="H4" s="9">
        <v>27.16</v>
      </c>
      <c r="I4" s="12">
        <f t="shared" si="0"/>
        <v>11298.56</v>
      </c>
      <c r="J4" s="12" t="e">
        <f t="shared" si="1"/>
        <v>#REF!</v>
      </c>
      <c r="K4" s="12">
        <f t="shared" si="2"/>
        <v>734.41</v>
      </c>
      <c r="L4" s="12">
        <f t="shared" si="3"/>
        <v>864.34</v>
      </c>
      <c r="M4" s="12" t="e">
        <f t="shared" si="4"/>
        <v>#REF!</v>
      </c>
    </row>
    <row r="5" spans="1:13" hidden="1" x14ac:dyDescent="0.25">
      <c r="A5" t="s">
        <v>14</v>
      </c>
      <c r="B5" t="s">
        <v>17</v>
      </c>
      <c r="D5" t="s">
        <v>18</v>
      </c>
      <c r="E5" s="7">
        <v>0.8</v>
      </c>
      <c r="F5" t="s">
        <v>122</v>
      </c>
      <c r="G5" s="14">
        <v>2080</v>
      </c>
      <c r="H5" s="8">
        <v>27.95</v>
      </c>
      <c r="I5" s="12">
        <f t="shared" ref="I5:I21" si="5">ROUND((+G5*E5)*H5,3)</f>
        <v>46508.800000000003</v>
      </c>
      <c r="J5" s="12" t="e">
        <f t="shared" ref="J5:J10" si="6">healthcare*E5</f>
        <v>#REF!</v>
      </c>
      <c r="K5" s="12">
        <f t="shared" si="2"/>
        <v>3023.07</v>
      </c>
      <c r="L5" s="12">
        <f t="shared" ref="L5:L21" si="7">ROUND(I5*0.0765,2)</f>
        <v>3557.92</v>
      </c>
      <c r="M5" s="12" t="e">
        <f t="shared" ref="M5:M36" si="8">SUM(I5:L5)</f>
        <v>#REF!</v>
      </c>
    </row>
    <row r="6" spans="1:13" hidden="1" x14ac:dyDescent="0.25">
      <c r="A6" t="s">
        <v>19</v>
      </c>
      <c r="B6" t="s">
        <v>20</v>
      </c>
      <c r="D6" t="s">
        <v>21</v>
      </c>
      <c r="E6" s="7">
        <v>1</v>
      </c>
      <c r="F6" t="s">
        <v>122</v>
      </c>
      <c r="G6" s="14">
        <v>2080</v>
      </c>
      <c r="H6" s="8">
        <v>18.46</v>
      </c>
      <c r="I6" s="12">
        <f t="shared" si="5"/>
        <v>38396.800000000003</v>
      </c>
      <c r="J6" s="12" t="e">
        <f t="shared" si="6"/>
        <v>#REF!</v>
      </c>
      <c r="K6" s="12">
        <f t="shared" si="2"/>
        <v>2495.79</v>
      </c>
      <c r="L6" s="12">
        <f t="shared" si="7"/>
        <v>2937.36</v>
      </c>
      <c r="M6" s="12" t="e">
        <f t="shared" si="8"/>
        <v>#REF!</v>
      </c>
    </row>
    <row r="7" spans="1:13" hidden="1" x14ac:dyDescent="0.25">
      <c r="A7" t="s">
        <v>14</v>
      </c>
      <c r="B7" t="s">
        <v>29</v>
      </c>
      <c r="C7" t="s">
        <v>141</v>
      </c>
      <c r="D7" t="s">
        <v>30</v>
      </c>
      <c r="E7" s="7">
        <v>0.95</v>
      </c>
      <c r="F7" t="s">
        <v>122</v>
      </c>
      <c r="G7" s="14">
        <v>2080</v>
      </c>
      <c r="H7" s="8">
        <v>22.24</v>
      </c>
      <c r="I7" s="12">
        <f t="shared" si="5"/>
        <v>43946.239999999998</v>
      </c>
      <c r="J7" s="12" t="e">
        <f t="shared" si="6"/>
        <v>#REF!</v>
      </c>
      <c r="K7" s="12">
        <f t="shared" si="2"/>
        <v>2856.51</v>
      </c>
      <c r="L7" s="12">
        <f t="shared" si="7"/>
        <v>3361.89</v>
      </c>
      <c r="M7" s="12" t="e">
        <f t="shared" si="8"/>
        <v>#REF!</v>
      </c>
    </row>
    <row r="8" spans="1:13" hidden="1" x14ac:dyDescent="0.25">
      <c r="A8" t="s">
        <v>19</v>
      </c>
      <c r="B8" t="s">
        <v>27</v>
      </c>
      <c r="D8" t="s">
        <v>28</v>
      </c>
      <c r="E8" s="7">
        <v>1</v>
      </c>
      <c r="F8" t="s">
        <v>122</v>
      </c>
      <c r="G8" s="14">
        <v>2080</v>
      </c>
      <c r="H8" s="8">
        <v>15.88</v>
      </c>
      <c r="I8" s="12">
        <f t="shared" si="5"/>
        <v>33030.400000000001</v>
      </c>
      <c r="J8" s="12" t="e">
        <f t="shared" si="6"/>
        <v>#REF!</v>
      </c>
      <c r="K8" s="12">
        <f t="shared" si="2"/>
        <v>2146.98</v>
      </c>
      <c r="L8" s="12">
        <f t="shared" si="7"/>
        <v>2526.83</v>
      </c>
      <c r="M8" s="12" t="e">
        <f t="shared" si="8"/>
        <v>#REF!</v>
      </c>
    </row>
    <row r="9" spans="1:13" hidden="1" x14ac:dyDescent="0.25">
      <c r="A9" t="s">
        <v>9</v>
      </c>
      <c r="B9" t="s">
        <v>10</v>
      </c>
      <c r="C9" t="s">
        <v>132</v>
      </c>
      <c r="D9" t="s">
        <v>11</v>
      </c>
      <c r="E9" s="7">
        <v>1</v>
      </c>
      <c r="F9" t="s">
        <v>122</v>
      </c>
      <c r="G9" s="14">
        <v>2080</v>
      </c>
      <c r="H9" s="8">
        <v>24.31</v>
      </c>
      <c r="I9" s="12">
        <f t="shared" si="5"/>
        <v>50564.800000000003</v>
      </c>
      <c r="J9" s="12" t="e">
        <f t="shared" si="6"/>
        <v>#REF!</v>
      </c>
      <c r="K9" s="12">
        <f t="shared" si="2"/>
        <v>3286.71</v>
      </c>
      <c r="L9" s="12">
        <f t="shared" si="7"/>
        <v>3868.21</v>
      </c>
      <c r="M9" s="12" t="e">
        <f t="shared" si="8"/>
        <v>#REF!</v>
      </c>
    </row>
    <row r="10" spans="1:13" hidden="1" x14ac:dyDescent="0.25">
      <c r="A10" t="s">
        <v>14</v>
      </c>
      <c r="B10" t="s">
        <v>29</v>
      </c>
      <c r="C10" t="s">
        <v>142</v>
      </c>
      <c r="D10" t="s">
        <v>34</v>
      </c>
      <c r="E10" s="7">
        <v>1</v>
      </c>
      <c r="F10" t="s">
        <v>122</v>
      </c>
      <c r="G10" s="14">
        <v>2080</v>
      </c>
      <c r="H10" s="8">
        <v>37.01</v>
      </c>
      <c r="I10" s="12">
        <f t="shared" si="5"/>
        <v>76980.800000000003</v>
      </c>
      <c r="J10" s="12" t="e">
        <f t="shared" si="6"/>
        <v>#REF!</v>
      </c>
      <c r="K10" s="12">
        <f t="shared" si="2"/>
        <v>5003.75</v>
      </c>
      <c r="L10" s="12">
        <f t="shared" si="7"/>
        <v>5889.03</v>
      </c>
      <c r="M10" s="12" t="e">
        <f t="shared" si="8"/>
        <v>#REF!</v>
      </c>
    </row>
    <row r="11" spans="1:13" x14ac:dyDescent="0.25">
      <c r="A11" t="s">
        <v>14</v>
      </c>
      <c r="B11" t="s">
        <v>107</v>
      </c>
      <c r="C11" t="s">
        <v>145</v>
      </c>
      <c r="D11" t="s">
        <v>162</v>
      </c>
      <c r="E11" s="7">
        <v>0.7</v>
      </c>
      <c r="F11" t="s">
        <v>122</v>
      </c>
      <c r="G11" s="14">
        <v>2080</v>
      </c>
      <c r="H11" s="8">
        <v>61.06</v>
      </c>
      <c r="I11" s="12">
        <f t="shared" si="5"/>
        <v>88903.360000000001</v>
      </c>
      <c r="J11" s="12" t="e">
        <f>WWHEALTH*E11</f>
        <v>#REF!</v>
      </c>
      <c r="K11" s="12">
        <f t="shared" si="2"/>
        <v>5778.72</v>
      </c>
      <c r="L11" s="12">
        <f t="shared" si="7"/>
        <v>6801.11</v>
      </c>
      <c r="M11" s="12" t="e">
        <f t="shared" si="8"/>
        <v>#REF!</v>
      </c>
    </row>
    <row r="12" spans="1:13" x14ac:dyDescent="0.25">
      <c r="A12" t="s">
        <v>14</v>
      </c>
      <c r="B12" t="s">
        <v>107</v>
      </c>
      <c r="C12" t="s">
        <v>146</v>
      </c>
      <c r="D12" t="s">
        <v>143</v>
      </c>
      <c r="E12" s="7">
        <v>0.7</v>
      </c>
      <c r="F12" t="s">
        <v>122</v>
      </c>
      <c r="G12" s="14">
        <v>2080</v>
      </c>
      <c r="H12" s="8">
        <v>26.75</v>
      </c>
      <c r="I12" s="12">
        <f t="shared" si="5"/>
        <v>38948</v>
      </c>
      <c r="J12" s="12" t="e">
        <f>E12*healthcare</f>
        <v>#REF!</v>
      </c>
      <c r="K12" s="12">
        <f t="shared" si="2"/>
        <v>2531.62</v>
      </c>
      <c r="L12" s="12">
        <f t="shared" si="7"/>
        <v>2979.52</v>
      </c>
      <c r="M12" s="12" t="e">
        <f t="shared" si="8"/>
        <v>#REF!</v>
      </c>
    </row>
    <row r="13" spans="1:13" hidden="1" x14ac:dyDescent="0.25">
      <c r="A13" t="s">
        <v>19</v>
      </c>
      <c r="B13" t="s">
        <v>27</v>
      </c>
      <c r="D13" t="s">
        <v>35</v>
      </c>
      <c r="E13" s="7">
        <v>1</v>
      </c>
      <c r="F13" t="s">
        <v>122</v>
      </c>
      <c r="G13" s="14">
        <v>2080</v>
      </c>
      <c r="H13" s="8">
        <v>22.99</v>
      </c>
      <c r="I13" s="12">
        <f t="shared" si="5"/>
        <v>47819.199999999997</v>
      </c>
      <c r="J13" s="12" t="e">
        <f t="shared" ref="J13:J44" si="9">healthcare*E13</f>
        <v>#REF!</v>
      </c>
      <c r="K13" s="12">
        <f t="shared" si="2"/>
        <v>3108.25</v>
      </c>
      <c r="L13" s="12">
        <f t="shared" si="7"/>
        <v>3658.17</v>
      </c>
      <c r="M13" s="12" t="e">
        <f t="shared" si="8"/>
        <v>#REF!</v>
      </c>
    </row>
    <row r="14" spans="1:13" hidden="1" x14ac:dyDescent="0.25">
      <c r="A14" t="s">
        <v>9</v>
      </c>
      <c r="B14" t="s">
        <v>10</v>
      </c>
      <c r="C14" t="s">
        <v>133</v>
      </c>
      <c r="D14" t="s">
        <v>12</v>
      </c>
      <c r="E14" s="7">
        <v>0.5</v>
      </c>
      <c r="F14" t="s">
        <v>122</v>
      </c>
      <c r="G14" s="14">
        <v>2080</v>
      </c>
      <c r="H14" s="8">
        <v>18.23</v>
      </c>
      <c r="I14" s="12">
        <f t="shared" si="5"/>
        <v>18959.2</v>
      </c>
      <c r="J14" s="12" t="e">
        <f t="shared" si="9"/>
        <v>#REF!</v>
      </c>
      <c r="K14" s="12">
        <f t="shared" si="2"/>
        <v>1232.3499999999999</v>
      </c>
      <c r="L14" s="12">
        <f t="shared" si="7"/>
        <v>1450.38</v>
      </c>
      <c r="M14" s="12" t="e">
        <f t="shared" si="8"/>
        <v>#REF!</v>
      </c>
    </row>
    <row r="15" spans="1:13" hidden="1" x14ac:dyDescent="0.25">
      <c r="A15" t="s">
        <v>14</v>
      </c>
      <c r="B15" t="s">
        <v>15</v>
      </c>
      <c r="C15" t="s">
        <v>144</v>
      </c>
      <c r="D15" t="s">
        <v>16</v>
      </c>
      <c r="E15" s="7">
        <v>0.7</v>
      </c>
      <c r="F15" t="s">
        <v>122</v>
      </c>
      <c r="G15" s="14">
        <v>2080</v>
      </c>
      <c r="H15" s="9">
        <v>27.16</v>
      </c>
      <c r="I15" s="12">
        <f t="shared" si="5"/>
        <v>39544.959999999999</v>
      </c>
      <c r="J15" s="12" t="e">
        <f t="shared" si="9"/>
        <v>#REF!</v>
      </c>
      <c r="K15" s="12">
        <f t="shared" si="2"/>
        <v>2570.42</v>
      </c>
      <c r="L15" s="12">
        <f t="shared" si="7"/>
        <v>3025.19</v>
      </c>
      <c r="M15" s="12" t="e">
        <f t="shared" si="8"/>
        <v>#REF!</v>
      </c>
    </row>
    <row r="16" spans="1:13" hidden="1" x14ac:dyDescent="0.25">
      <c r="A16" t="s">
        <v>14</v>
      </c>
      <c r="B16" t="s">
        <v>15</v>
      </c>
      <c r="D16" t="s">
        <v>36</v>
      </c>
      <c r="E16" s="7">
        <v>0.1</v>
      </c>
      <c r="F16" t="s">
        <v>122</v>
      </c>
      <c r="G16" s="14">
        <v>2080</v>
      </c>
      <c r="H16" s="8">
        <v>27.29</v>
      </c>
      <c r="I16" s="12">
        <f t="shared" si="5"/>
        <v>5676.32</v>
      </c>
      <c r="J16" s="12" t="e">
        <f t="shared" si="9"/>
        <v>#REF!</v>
      </c>
      <c r="K16" s="12">
        <f t="shared" si="2"/>
        <v>368.96</v>
      </c>
      <c r="L16" s="12">
        <f t="shared" si="7"/>
        <v>434.24</v>
      </c>
      <c r="M16" s="12" t="e">
        <f t="shared" si="8"/>
        <v>#REF!</v>
      </c>
    </row>
    <row r="17" spans="1:13" hidden="1" x14ac:dyDescent="0.25">
      <c r="A17" t="s">
        <v>19</v>
      </c>
      <c r="B17" t="s">
        <v>27</v>
      </c>
      <c r="D17" s="11" t="s">
        <v>39</v>
      </c>
      <c r="E17" s="7">
        <v>1</v>
      </c>
      <c r="F17" t="s">
        <v>122</v>
      </c>
      <c r="G17" s="14">
        <v>2080</v>
      </c>
      <c r="H17" s="8">
        <v>14.61</v>
      </c>
      <c r="I17" s="12">
        <f t="shared" si="5"/>
        <v>30388.799999999999</v>
      </c>
      <c r="J17" s="12" t="e">
        <f t="shared" si="9"/>
        <v>#REF!</v>
      </c>
      <c r="K17" s="12">
        <f t="shared" si="2"/>
        <v>1975.27</v>
      </c>
      <c r="L17" s="12">
        <f t="shared" si="7"/>
        <v>2324.7399999999998</v>
      </c>
      <c r="M17" s="12" t="e">
        <f t="shared" si="8"/>
        <v>#REF!</v>
      </c>
    </row>
    <row r="18" spans="1:13" hidden="1" x14ac:dyDescent="0.25">
      <c r="A18" t="s">
        <v>14</v>
      </c>
      <c r="B18" t="s">
        <v>15</v>
      </c>
      <c r="D18" t="s">
        <v>38</v>
      </c>
      <c r="E18" s="7">
        <v>0.7</v>
      </c>
      <c r="F18" t="s">
        <v>122</v>
      </c>
      <c r="G18" s="14">
        <v>2080</v>
      </c>
      <c r="H18" s="8">
        <v>24.68</v>
      </c>
      <c r="I18" s="12">
        <f t="shared" si="5"/>
        <v>35934.080000000002</v>
      </c>
      <c r="J18" s="12" t="e">
        <f t="shared" si="9"/>
        <v>#REF!</v>
      </c>
      <c r="K18" s="12">
        <f t="shared" si="2"/>
        <v>2335.7199999999998</v>
      </c>
      <c r="L18" s="12">
        <f t="shared" si="7"/>
        <v>2748.96</v>
      </c>
      <c r="M18" s="12" t="e">
        <f t="shared" si="8"/>
        <v>#REF!</v>
      </c>
    </row>
    <row r="19" spans="1:13" hidden="1" x14ac:dyDescent="0.25">
      <c r="A19" t="s">
        <v>14</v>
      </c>
      <c r="B19" t="s">
        <v>15</v>
      </c>
      <c r="D19" t="s">
        <v>40</v>
      </c>
      <c r="E19" s="7">
        <v>0.7</v>
      </c>
      <c r="F19" t="s">
        <v>122</v>
      </c>
      <c r="G19" s="14">
        <v>2080</v>
      </c>
      <c r="H19" s="8">
        <v>21.52</v>
      </c>
      <c r="I19" s="12">
        <f t="shared" si="5"/>
        <v>31333.119999999999</v>
      </c>
      <c r="J19" s="12" t="e">
        <f t="shared" si="9"/>
        <v>#REF!</v>
      </c>
      <c r="K19" s="12">
        <f t="shared" si="2"/>
        <v>2036.65</v>
      </c>
      <c r="L19" s="12">
        <f t="shared" si="7"/>
        <v>2396.98</v>
      </c>
      <c r="M19" s="12" t="e">
        <f t="shared" si="8"/>
        <v>#REF!</v>
      </c>
    </row>
    <row r="20" spans="1:13" hidden="1" x14ac:dyDescent="0.25">
      <c r="A20" t="s">
        <v>14</v>
      </c>
      <c r="B20" t="s">
        <v>15</v>
      </c>
      <c r="D20" t="s">
        <v>125</v>
      </c>
      <c r="E20" s="7">
        <v>0.7</v>
      </c>
      <c r="F20" t="s">
        <v>122</v>
      </c>
      <c r="G20" s="14">
        <v>2080</v>
      </c>
      <c r="H20" s="8">
        <f>90000/2080</f>
        <v>43.269230769230766</v>
      </c>
      <c r="I20" s="12">
        <f t="shared" si="5"/>
        <v>63000</v>
      </c>
      <c r="J20" s="12" t="e">
        <f t="shared" si="9"/>
        <v>#REF!</v>
      </c>
      <c r="K20" s="12">
        <f t="shared" si="2"/>
        <v>4095</v>
      </c>
      <c r="L20" s="12">
        <f t="shared" si="7"/>
        <v>4819.5</v>
      </c>
      <c r="M20" s="12" t="e">
        <f t="shared" si="8"/>
        <v>#REF!</v>
      </c>
    </row>
    <row r="21" spans="1:13" hidden="1" x14ac:dyDescent="0.25">
      <c r="A21" t="s">
        <v>14</v>
      </c>
      <c r="B21" t="s">
        <v>15</v>
      </c>
      <c r="D21" t="s">
        <v>127</v>
      </c>
      <c r="E21" s="7">
        <v>0.45</v>
      </c>
      <c r="F21" t="s">
        <v>122</v>
      </c>
      <c r="G21" s="14">
        <v>2080</v>
      </c>
      <c r="H21" s="8">
        <v>21.64</v>
      </c>
      <c r="I21" s="12">
        <f t="shared" si="5"/>
        <v>20255.04</v>
      </c>
      <c r="J21" s="12" t="e">
        <f t="shared" si="9"/>
        <v>#REF!</v>
      </c>
      <c r="K21" s="12">
        <f t="shared" si="2"/>
        <v>1316.58</v>
      </c>
      <c r="L21" s="12">
        <f t="shared" si="7"/>
        <v>1549.51</v>
      </c>
      <c r="M21" s="12" t="e">
        <f t="shared" si="8"/>
        <v>#REF!</v>
      </c>
    </row>
    <row r="22" spans="1:13" hidden="1" x14ac:dyDescent="0.25">
      <c r="A22" t="s">
        <v>14</v>
      </c>
      <c r="B22" t="s">
        <v>15</v>
      </c>
      <c r="D22" t="s">
        <v>127</v>
      </c>
      <c r="E22" s="7">
        <v>0.45</v>
      </c>
      <c r="F22" t="s">
        <v>122</v>
      </c>
      <c r="H22" s="9">
        <v>21.64</v>
      </c>
      <c r="J22" s="12" t="e">
        <f t="shared" si="9"/>
        <v>#REF!</v>
      </c>
      <c r="M22" s="12" t="e">
        <f t="shared" si="8"/>
        <v>#REF!</v>
      </c>
    </row>
    <row r="23" spans="1:13" hidden="1" x14ac:dyDescent="0.25">
      <c r="A23" t="s">
        <v>14</v>
      </c>
      <c r="B23" t="s">
        <v>15</v>
      </c>
      <c r="D23" t="s">
        <v>124</v>
      </c>
      <c r="E23" s="7">
        <v>0.1</v>
      </c>
      <c r="F23" t="s">
        <v>122</v>
      </c>
      <c r="G23" s="14">
        <v>2080</v>
      </c>
      <c r="H23" s="8">
        <v>16</v>
      </c>
      <c r="I23" s="12">
        <f t="shared" ref="I23:I54" si="10">ROUND((+G23*E23)*H23,3)</f>
        <v>3328</v>
      </c>
      <c r="J23" s="12" t="e">
        <f t="shared" si="9"/>
        <v>#REF!</v>
      </c>
      <c r="K23" s="12">
        <f>ROUND(+I23*0.065,2)</f>
        <v>216.32</v>
      </c>
      <c r="L23" s="12">
        <f t="shared" ref="L23:L54" si="11">ROUND(I23*0.0765,2)</f>
        <v>254.59</v>
      </c>
      <c r="M23" s="12" t="e">
        <f t="shared" si="8"/>
        <v>#REF!</v>
      </c>
    </row>
    <row r="24" spans="1:13" hidden="1" x14ac:dyDescent="0.25">
      <c r="A24" t="s">
        <v>58</v>
      </c>
      <c r="B24" t="s">
        <v>58</v>
      </c>
      <c r="D24" t="s">
        <v>55</v>
      </c>
      <c r="E24" s="7">
        <v>0.25</v>
      </c>
      <c r="F24" t="s">
        <v>122</v>
      </c>
      <c r="G24" s="14">
        <v>2080</v>
      </c>
      <c r="H24" s="8">
        <v>19.760000000000002</v>
      </c>
      <c r="I24" s="12">
        <f t="shared" si="10"/>
        <v>10275.200000000001</v>
      </c>
      <c r="J24" s="12" t="e">
        <f t="shared" si="9"/>
        <v>#REF!</v>
      </c>
      <c r="K24" s="12">
        <f>ROUND(+I24*0.065,2)</f>
        <v>667.89</v>
      </c>
      <c r="L24" s="12">
        <f t="shared" si="11"/>
        <v>786.05</v>
      </c>
      <c r="M24" s="12" t="e">
        <f t="shared" si="8"/>
        <v>#REF!</v>
      </c>
    </row>
    <row r="25" spans="1:13" hidden="1" x14ac:dyDescent="0.25">
      <c r="A25" t="s">
        <v>19</v>
      </c>
      <c r="B25" t="s">
        <v>57</v>
      </c>
      <c r="D25" t="s">
        <v>55</v>
      </c>
      <c r="E25" s="7">
        <v>0.25</v>
      </c>
      <c r="F25" t="s">
        <v>122</v>
      </c>
      <c r="G25" s="14">
        <v>2080</v>
      </c>
      <c r="H25" s="8">
        <v>19.760000000000002</v>
      </c>
      <c r="I25" s="12">
        <f t="shared" si="10"/>
        <v>10275.200000000001</v>
      </c>
      <c r="J25" s="12" t="e">
        <f t="shared" si="9"/>
        <v>#REF!</v>
      </c>
      <c r="K25" s="12">
        <f>ROUND(+I25*0.065,2)</f>
        <v>667.89</v>
      </c>
      <c r="L25" s="12">
        <f t="shared" si="11"/>
        <v>786.05</v>
      </c>
      <c r="M25" s="12" t="e">
        <f t="shared" si="8"/>
        <v>#REF!</v>
      </c>
    </row>
    <row r="26" spans="1:13" hidden="1" x14ac:dyDescent="0.25">
      <c r="A26" t="s">
        <v>19</v>
      </c>
      <c r="B26" t="s">
        <v>56</v>
      </c>
      <c r="D26" t="s">
        <v>55</v>
      </c>
      <c r="E26" s="7">
        <v>0.25</v>
      </c>
      <c r="F26" t="s">
        <v>122</v>
      </c>
      <c r="G26" s="14">
        <v>2080</v>
      </c>
      <c r="H26" s="8">
        <v>19.760000000000002</v>
      </c>
      <c r="I26" s="12">
        <f t="shared" si="10"/>
        <v>10275.200000000001</v>
      </c>
      <c r="J26" s="12" t="e">
        <f t="shared" si="9"/>
        <v>#REF!</v>
      </c>
      <c r="K26" s="12">
        <f>ROUND(+I26*0.065,2)</f>
        <v>667.89</v>
      </c>
      <c r="L26" s="12">
        <f t="shared" si="11"/>
        <v>786.05</v>
      </c>
      <c r="M26" s="12" t="e">
        <f t="shared" si="8"/>
        <v>#REF!</v>
      </c>
    </row>
    <row r="27" spans="1:13" hidden="1" x14ac:dyDescent="0.25">
      <c r="A27" t="s">
        <v>14</v>
      </c>
      <c r="B27" t="s">
        <v>24</v>
      </c>
      <c r="D27" s="11" t="s">
        <v>45</v>
      </c>
      <c r="E27" s="7">
        <v>1</v>
      </c>
      <c r="F27" t="s">
        <v>122</v>
      </c>
      <c r="G27" s="14">
        <v>2080</v>
      </c>
      <c r="H27" s="8">
        <v>13.81</v>
      </c>
      <c r="I27" s="12">
        <f t="shared" si="10"/>
        <v>28724.799999999999</v>
      </c>
      <c r="J27" s="12" t="e">
        <f t="shared" si="9"/>
        <v>#REF!</v>
      </c>
      <c r="K27" s="12">
        <v>0</v>
      </c>
      <c r="L27" s="12">
        <f t="shared" si="11"/>
        <v>2197.4499999999998</v>
      </c>
      <c r="M27" s="12" t="e">
        <f t="shared" si="8"/>
        <v>#REF!</v>
      </c>
    </row>
    <row r="28" spans="1:13" hidden="1" x14ac:dyDescent="0.25">
      <c r="A28" t="s">
        <v>14</v>
      </c>
      <c r="B28" t="s">
        <v>24</v>
      </c>
      <c r="D28" t="s">
        <v>43</v>
      </c>
      <c r="E28" s="7">
        <v>1</v>
      </c>
      <c r="F28" t="s">
        <v>122</v>
      </c>
      <c r="G28" s="14">
        <v>2080</v>
      </c>
      <c r="H28" s="8">
        <v>31.21</v>
      </c>
      <c r="I28" s="12">
        <f t="shared" si="10"/>
        <v>64916.800000000003</v>
      </c>
      <c r="J28" s="12" t="e">
        <f t="shared" si="9"/>
        <v>#REF!</v>
      </c>
      <c r="K28" s="12">
        <v>0</v>
      </c>
      <c r="L28" s="12">
        <f t="shared" si="11"/>
        <v>4966.1400000000003</v>
      </c>
      <c r="M28" s="12" t="e">
        <f t="shared" si="8"/>
        <v>#REF!</v>
      </c>
    </row>
    <row r="29" spans="1:13" hidden="1" x14ac:dyDescent="0.25">
      <c r="A29" t="s">
        <v>62</v>
      </c>
      <c r="B29" t="s">
        <v>62</v>
      </c>
      <c r="D29" t="s">
        <v>36</v>
      </c>
      <c r="E29" s="7">
        <v>0.14000000000000001</v>
      </c>
      <c r="F29" t="s">
        <v>122</v>
      </c>
      <c r="G29" s="14">
        <v>2080</v>
      </c>
      <c r="H29" s="8">
        <v>27.29</v>
      </c>
      <c r="I29" s="12">
        <f t="shared" si="10"/>
        <v>7946.848</v>
      </c>
      <c r="J29" s="12" t="e">
        <f t="shared" si="9"/>
        <v>#REF!</v>
      </c>
      <c r="K29" s="12">
        <f>ROUND(+I29*0.065,2)</f>
        <v>516.54999999999995</v>
      </c>
      <c r="L29" s="12">
        <f t="shared" si="11"/>
        <v>607.92999999999995</v>
      </c>
      <c r="M29" s="12" t="e">
        <f t="shared" si="8"/>
        <v>#REF!</v>
      </c>
    </row>
    <row r="30" spans="1:13" hidden="1" x14ac:dyDescent="0.25">
      <c r="A30" t="s">
        <v>58</v>
      </c>
      <c r="B30" t="s">
        <v>58</v>
      </c>
      <c r="D30" t="s">
        <v>36</v>
      </c>
      <c r="E30" s="7">
        <v>0.01</v>
      </c>
      <c r="F30" t="s">
        <v>122</v>
      </c>
      <c r="G30" s="14">
        <v>2080</v>
      </c>
      <c r="H30" s="8">
        <v>27.29</v>
      </c>
      <c r="I30" s="12">
        <f t="shared" si="10"/>
        <v>567.63199999999995</v>
      </c>
      <c r="J30" s="12" t="e">
        <f t="shared" si="9"/>
        <v>#REF!</v>
      </c>
      <c r="K30" s="12">
        <f>ROUND(+I30*0.065,2)</f>
        <v>36.9</v>
      </c>
      <c r="L30" s="12">
        <f t="shared" si="11"/>
        <v>43.42</v>
      </c>
      <c r="M30" s="12" t="e">
        <f t="shared" si="8"/>
        <v>#REF!</v>
      </c>
    </row>
    <row r="31" spans="1:13" hidden="1" x14ac:dyDescent="0.25">
      <c r="A31" t="s">
        <v>19</v>
      </c>
      <c r="B31" t="s">
        <v>19</v>
      </c>
      <c r="D31" t="s">
        <v>36</v>
      </c>
      <c r="E31" s="7">
        <v>0.75</v>
      </c>
      <c r="F31" t="s">
        <v>122</v>
      </c>
      <c r="G31" s="14">
        <v>2080</v>
      </c>
      <c r="H31" s="8">
        <v>27.29</v>
      </c>
      <c r="I31" s="12">
        <f t="shared" si="10"/>
        <v>42572.4</v>
      </c>
      <c r="J31" s="12" t="e">
        <f t="shared" si="9"/>
        <v>#REF!</v>
      </c>
      <c r="K31" s="12">
        <f>ROUND(+I31*0.065,2)</f>
        <v>2767.21</v>
      </c>
      <c r="L31" s="12">
        <f t="shared" si="11"/>
        <v>3256.79</v>
      </c>
      <c r="M31" s="12" t="e">
        <f t="shared" si="8"/>
        <v>#REF!</v>
      </c>
    </row>
    <row r="32" spans="1:13" hidden="1" x14ac:dyDescent="0.25">
      <c r="A32" t="s">
        <v>19</v>
      </c>
      <c r="B32" t="s">
        <v>56</v>
      </c>
      <c r="D32" t="s">
        <v>64</v>
      </c>
      <c r="E32" s="7">
        <v>1</v>
      </c>
      <c r="F32" t="s">
        <v>122</v>
      </c>
      <c r="G32" s="14">
        <v>2080</v>
      </c>
      <c r="H32" s="8">
        <v>19.09</v>
      </c>
      <c r="I32" s="12">
        <f t="shared" si="10"/>
        <v>39707.199999999997</v>
      </c>
      <c r="J32" s="12" t="e">
        <f t="shared" si="9"/>
        <v>#REF!</v>
      </c>
      <c r="K32" s="12">
        <f>ROUND(+I32*0.065,2)</f>
        <v>2580.9699999999998</v>
      </c>
      <c r="L32" s="12">
        <f t="shared" si="11"/>
        <v>3037.6</v>
      </c>
      <c r="M32" s="12" t="e">
        <f t="shared" si="8"/>
        <v>#REF!</v>
      </c>
    </row>
    <row r="33" spans="1:13" hidden="1" x14ac:dyDescent="0.25">
      <c r="A33" t="s">
        <v>14</v>
      </c>
      <c r="B33" t="s">
        <v>24</v>
      </c>
      <c r="D33" s="11" t="s">
        <v>72</v>
      </c>
      <c r="E33" s="7">
        <v>1</v>
      </c>
      <c r="F33" t="s">
        <v>122</v>
      </c>
      <c r="G33" s="14">
        <v>2080</v>
      </c>
      <c r="H33" s="8">
        <v>13.818</v>
      </c>
      <c r="I33" s="12">
        <f t="shared" si="10"/>
        <v>28741.439999999999</v>
      </c>
      <c r="J33" s="12" t="e">
        <f t="shared" si="9"/>
        <v>#REF!</v>
      </c>
      <c r="K33" s="12">
        <v>0</v>
      </c>
      <c r="L33" s="12">
        <f t="shared" si="11"/>
        <v>2198.7199999999998</v>
      </c>
      <c r="M33" s="12" t="e">
        <f t="shared" si="8"/>
        <v>#REF!</v>
      </c>
    </row>
    <row r="34" spans="1:13" hidden="1" x14ac:dyDescent="0.25">
      <c r="A34" t="s">
        <v>62</v>
      </c>
      <c r="B34" t="s">
        <v>70</v>
      </c>
      <c r="D34" t="s">
        <v>71</v>
      </c>
      <c r="E34" s="7">
        <v>1</v>
      </c>
      <c r="F34" t="s">
        <v>122</v>
      </c>
      <c r="G34" s="14">
        <v>2080</v>
      </c>
      <c r="H34" s="8">
        <v>16.75</v>
      </c>
      <c r="I34" s="12">
        <f t="shared" si="10"/>
        <v>34840</v>
      </c>
      <c r="J34" s="12" t="e">
        <f t="shared" si="9"/>
        <v>#REF!</v>
      </c>
      <c r="K34" s="12">
        <f>ROUND(+I34*0.065,2)</f>
        <v>2264.6</v>
      </c>
      <c r="L34" s="12">
        <f t="shared" si="11"/>
        <v>2665.26</v>
      </c>
      <c r="M34" s="12" t="e">
        <f t="shared" si="8"/>
        <v>#REF!</v>
      </c>
    </row>
    <row r="35" spans="1:13" hidden="1" x14ac:dyDescent="0.25">
      <c r="A35" t="s">
        <v>14</v>
      </c>
      <c r="B35" t="s">
        <v>24</v>
      </c>
      <c r="D35" t="s">
        <v>74</v>
      </c>
      <c r="E35" s="7">
        <v>1</v>
      </c>
      <c r="F35" t="s">
        <v>122</v>
      </c>
      <c r="G35" s="14">
        <v>2080</v>
      </c>
      <c r="H35" s="8">
        <v>15.3</v>
      </c>
      <c r="I35" s="12">
        <f t="shared" si="10"/>
        <v>31824</v>
      </c>
      <c r="J35" s="12" t="e">
        <f t="shared" si="9"/>
        <v>#REF!</v>
      </c>
      <c r="K35" s="12">
        <v>0</v>
      </c>
      <c r="L35" s="12">
        <f t="shared" si="11"/>
        <v>2434.54</v>
      </c>
      <c r="M35" s="12" t="e">
        <f t="shared" si="8"/>
        <v>#REF!</v>
      </c>
    </row>
    <row r="36" spans="1:13" hidden="1" x14ac:dyDescent="0.25">
      <c r="A36" t="s">
        <v>14</v>
      </c>
      <c r="B36" t="s">
        <v>24</v>
      </c>
      <c r="D36" t="s">
        <v>96</v>
      </c>
      <c r="E36" s="7">
        <v>1</v>
      </c>
      <c r="F36" t="s">
        <v>122</v>
      </c>
      <c r="G36" s="14">
        <v>2080</v>
      </c>
      <c r="H36" s="8">
        <v>12.78</v>
      </c>
      <c r="I36" s="12">
        <f t="shared" si="10"/>
        <v>26582.400000000001</v>
      </c>
      <c r="J36" s="12" t="e">
        <f t="shared" si="9"/>
        <v>#REF!</v>
      </c>
      <c r="K36" s="12">
        <v>0</v>
      </c>
      <c r="L36" s="12">
        <f t="shared" si="11"/>
        <v>2033.55</v>
      </c>
      <c r="M36" s="12" t="e">
        <f t="shared" si="8"/>
        <v>#REF!</v>
      </c>
    </row>
    <row r="37" spans="1:13" hidden="1" x14ac:dyDescent="0.25">
      <c r="A37" t="s">
        <v>14</v>
      </c>
      <c r="B37" t="s">
        <v>24</v>
      </c>
      <c r="D37" t="s">
        <v>47</v>
      </c>
      <c r="E37" s="7">
        <v>1</v>
      </c>
      <c r="F37" t="s">
        <v>122</v>
      </c>
      <c r="G37" s="14">
        <v>2080</v>
      </c>
      <c r="H37" s="8">
        <v>40.68</v>
      </c>
      <c r="I37" s="12">
        <f t="shared" si="10"/>
        <v>84614.399999999994</v>
      </c>
      <c r="J37" s="12" t="e">
        <f t="shared" si="9"/>
        <v>#REF!</v>
      </c>
      <c r="K37" s="12">
        <v>0</v>
      </c>
      <c r="L37" s="12">
        <f t="shared" si="11"/>
        <v>6473</v>
      </c>
      <c r="M37" s="12" t="e">
        <f t="shared" ref="M37:M68" si="12">SUM(I37:L37)</f>
        <v>#REF!</v>
      </c>
    </row>
    <row r="38" spans="1:13" hidden="1" x14ac:dyDescent="0.25">
      <c r="A38" t="s">
        <v>62</v>
      </c>
      <c r="B38" t="s">
        <v>70</v>
      </c>
      <c r="D38" t="s">
        <v>75</v>
      </c>
      <c r="E38" s="7">
        <v>1</v>
      </c>
      <c r="F38" t="s">
        <v>122</v>
      </c>
      <c r="G38" s="14">
        <v>2080</v>
      </c>
      <c r="H38" s="8">
        <v>24.74</v>
      </c>
      <c r="I38" s="12">
        <f t="shared" si="10"/>
        <v>51459.199999999997</v>
      </c>
      <c r="J38" s="12" t="e">
        <f t="shared" si="9"/>
        <v>#REF!</v>
      </c>
      <c r="K38" s="12">
        <f>ROUND(+I38*0.065,2)</f>
        <v>3344.85</v>
      </c>
      <c r="L38" s="12">
        <f t="shared" si="11"/>
        <v>3936.63</v>
      </c>
      <c r="M38" s="12" t="e">
        <f t="shared" si="12"/>
        <v>#REF!</v>
      </c>
    </row>
    <row r="39" spans="1:13" hidden="1" x14ac:dyDescent="0.25">
      <c r="A39" t="s">
        <v>14</v>
      </c>
      <c r="B39" t="s">
        <v>24</v>
      </c>
      <c r="D39" t="s">
        <v>99</v>
      </c>
      <c r="E39" s="7">
        <v>1</v>
      </c>
      <c r="F39" t="s">
        <v>122</v>
      </c>
      <c r="G39" s="14">
        <v>2080</v>
      </c>
      <c r="H39" s="8">
        <v>12.78</v>
      </c>
      <c r="I39" s="12">
        <f t="shared" si="10"/>
        <v>26582.400000000001</v>
      </c>
      <c r="J39" s="12" t="e">
        <f t="shared" si="9"/>
        <v>#REF!</v>
      </c>
      <c r="K39" s="12">
        <v>0</v>
      </c>
      <c r="L39" s="12">
        <f t="shared" si="11"/>
        <v>2033.55</v>
      </c>
      <c r="M39" s="12" t="e">
        <f t="shared" si="12"/>
        <v>#REF!</v>
      </c>
    </row>
    <row r="40" spans="1:13" hidden="1" x14ac:dyDescent="0.25">
      <c r="A40" t="s">
        <v>14</v>
      </c>
      <c r="B40" t="s">
        <v>24</v>
      </c>
      <c r="D40" t="s">
        <v>100</v>
      </c>
      <c r="E40" s="7">
        <v>1</v>
      </c>
      <c r="F40" t="s">
        <v>122</v>
      </c>
      <c r="G40" s="14">
        <v>2080</v>
      </c>
      <c r="H40" s="8">
        <v>13.29</v>
      </c>
      <c r="I40" s="12">
        <f t="shared" si="10"/>
        <v>27643.200000000001</v>
      </c>
      <c r="J40" s="12" t="e">
        <f t="shared" si="9"/>
        <v>#REF!</v>
      </c>
      <c r="K40" s="12">
        <v>0</v>
      </c>
      <c r="L40" s="12">
        <f t="shared" si="11"/>
        <v>2114.6999999999998</v>
      </c>
      <c r="M40" s="12" t="e">
        <f t="shared" si="12"/>
        <v>#REF!</v>
      </c>
    </row>
    <row r="41" spans="1:13" hidden="1" x14ac:dyDescent="0.25">
      <c r="A41" t="s">
        <v>14</v>
      </c>
      <c r="B41" t="s">
        <v>24</v>
      </c>
      <c r="D41" t="s">
        <v>101</v>
      </c>
      <c r="E41" s="7">
        <v>1</v>
      </c>
      <c r="F41" t="s">
        <v>122</v>
      </c>
      <c r="G41" s="14">
        <v>2080</v>
      </c>
      <c r="H41" s="8">
        <v>17.45</v>
      </c>
      <c r="I41" s="12">
        <f t="shared" si="10"/>
        <v>36296</v>
      </c>
      <c r="J41" s="12" t="e">
        <f t="shared" si="9"/>
        <v>#REF!</v>
      </c>
      <c r="K41" s="12">
        <v>0</v>
      </c>
      <c r="L41" s="12">
        <f t="shared" si="11"/>
        <v>2776.64</v>
      </c>
      <c r="M41" s="12" t="e">
        <f t="shared" si="12"/>
        <v>#REF!</v>
      </c>
    </row>
    <row r="42" spans="1:13" hidden="1" x14ac:dyDescent="0.25">
      <c r="A42" t="s">
        <v>19</v>
      </c>
      <c r="B42" t="s">
        <v>20</v>
      </c>
      <c r="D42" t="s">
        <v>86</v>
      </c>
      <c r="E42" s="7">
        <v>1</v>
      </c>
      <c r="F42" t="s">
        <v>122</v>
      </c>
      <c r="G42" s="14">
        <v>2080</v>
      </c>
      <c r="H42" s="8">
        <v>24.45</v>
      </c>
      <c r="I42" s="12">
        <f t="shared" si="10"/>
        <v>50856</v>
      </c>
      <c r="J42" s="12" t="e">
        <f t="shared" si="9"/>
        <v>#REF!</v>
      </c>
      <c r="K42" s="12">
        <f>ROUND(+I42*0.065,2)</f>
        <v>3305.64</v>
      </c>
      <c r="L42" s="12">
        <f t="shared" si="11"/>
        <v>3890.48</v>
      </c>
      <c r="M42" s="12" t="e">
        <f t="shared" si="12"/>
        <v>#REF!</v>
      </c>
    </row>
    <row r="43" spans="1:13" hidden="1" x14ac:dyDescent="0.25">
      <c r="A43" t="s">
        <v>19</v>
      </c>
      <c r="B43" t="s">
        <v>20</v>
      </c>
      <c r="D43" t="s">
        <v>87</v>
      </c>
      <c r="E43" s="7">
        <v>1</v>
      </c>
      <c r="F43" t="s">
        <v>122</v>
      </c>
      <c r="G43" s="14">
        <v>2080</v>
      </c>
      <c r="H43" s="8">
        <v>25.29</v>
      </c>
      <c r="I43" s="12">
        <f t="shared" si="10"/>
        <v>52603.199999999997</v>
      </c>
      <c r="J43" s="12" t="e">
        <f t="shared" si="9"/>
        <v>#REF!</v>
      </c>
      <c r="K43" s="12">
        <f>ROUND(+I43*0.065,2)</f>
        <v>3419.21</v>
      </c>
      <c r="L43" s="12">
        <f t="shared" si="11"/>
        <v>4024.14</v>
      </c>
      <c r="M43" s="12" t="e">
        <f t="shared" si="12"/>
        <v>#REF!</v>
      </c>
    </row>
    <row r="44" spans="1:13" hidden="1" x14ac:dyDescent="0.25">
      <c r="A44" t="s">
        <v>62</v>
      </c>
      <c r="B44" t="s">
        <v>70</v>
      </c>
      <c r="D44" t="s">
        <v>81</v>
      </c>
      <c r="E44" s="7">
        <v>1</v>
      </c>
      <c r="F44" t="s">
        <v>122</v>
      </c>
      <c r="G44" s="14">
        <v>2080</v>
      </c>
      <c r="H44" s="8">
        <v>15.82</v>
      </c>
      <c r="I44" s="12">
        <f t="shared" si="10"/>
        <v>32905.599999999999</v>
      </c>
      <c r="J44" s="12" t="e">
        <f t="shared" si="9"/>
        <v>#REF!</v>
      </c>
      <c r="K44" s="12">
        <f>ROUND(+I44*0.065,2)</f>
        <v>2138.86</v>
      </c>
      <c r="L44" s="12">
        <f t="shared" si="11"/>
        <v>2517.2800000000002</v>
      </c>
      <c r="M44" s="12" t="e">
        <f t="shared" si="12"/>
        <v>#REF!</v>
      </c>
    </row>
    <row r="45" spans="1:13" hidden="1" x14ac:dyDescent="0.25">
      <c r="A45" t="s">
        <v>14</v>
      </c>
      <c r="B45" t="s">
        <v>24</v>
      </c>
      <c r="D45" s="11" t="s">
        <v>110</v>
      </c>
      <c r="E45" s="7">
        <v>1</v>
      </c>
      <c r="F45" t="s">
        <v>122</v>
      </c>
      <c r="G45" s="14">
        <v>2080</v>
      </c>
      <c r="H45" s="8">
        <v>12.849</v>
      </c>
      <c r="I45" s="12">
        <f t="shared" si="10"/>
        <v>26725.919999999998</v>
      </c>
      <c r="J45" s="12" t="e">
        <f t="shared" ref="J45:J76" si="13">healthcare*E45</f>
        <v>#REF!</v>
      </c>
      <c r="K45" s="12">
        <v>0</v>
      </c>
      <c r="L45" s="12">
        <f t="shared" si="11"/>
        <v>2044.53</v>
      </c>
      <c r="M45" s="12" t="e">
        <f t="shared" si="12"/>
        <v>#REF!</v>
      </c>
    </row>
    <row r="46" spans="1:13" hidden="1" x14ac:dyDescent="0.25">
      <c r="A46" t="s">
        <v>19</v>
      </c>
      <c r="B46" t="s">
        <v>19</v>
      </c>
      <c r="D46" t="s">
        <v>30</v>
      </c>
      <c r="E46" s="7">
        <v>0.05</v>
      </c>
      <c r="F46" t="s">
        <v>122</v>
      </c>
      <c r="G46" s="14">
        <v>2080</v>
      </c>
      <c r="H46" s="8">
        <v>22.24</v>
      </c>
      <c r="I46" s="12">
        <f t="shared" si="10"/>
        <v>2312.96</v>
      </c>
      <c r="J46" s="12" t="e">
        <f t="shared" si="13"/>
        <v>#REF!</v>
      </c>
      <c r="K46" s="12">
        <f t="shared" ref="K46:K76" si="14">ROUND(+I46*0.065,2)</f>
        <v>150.34</v>
      </c>
      <c r="L46" s="12">
        <f t="shared" si="11"/>
        <v>176.94</v>
      </c>
      <c r="M46" s="12" t="e">
        <f t="shared" si="12"/>
        <v>#REF!</v>
      </c>
    </row>
    <row r="47" spans="1:13" hidden="1" x14ac:dyDescent="0.25">
      <c r="A47" t="s">
        <v>14</v>
      </c>
      <c r="B47" t="s">
        <v>49</v>
      </c>
      <c r="D47" t="s">
        <v>50</v>
      </c>
      <c r="E47" s="7">
        <v>0.7</v>
      </c>
      <c r="F47" t="s">
        <v>122</v>
      </c>
      <c r="G47" s="14">
        <v>2080</v>
      </c>
      <c r="H47" s="8">
        <v>36.409999999999997</v>
      </c>
      <c r="I47" s="12">
        <f t="shared" si="10"/>
        <v>53012.959999999999</v>
      </c>
      <c r="J47" s="12" t="e">
        <f t="shared" si="13"/>
        <v>#REF!</v>
      </c>
      <c r="K47" s="12">
        <f t="shared" si="14"/>
        <v>3445.84</v>
      </c>
      <c r="L47" s="12">
        <f t="shared" si="11"/>
        <v>4055.49</v>
      </c>
      <c r="M47" s="12" t="e">
        <f t="shared" si="12"/>
        <v>#REF!</v>
      </c>
    </row>
    <row r="48" spans="1:13" hidden="1" x14ac:dyDescent="0.25">
      <c r="A48" t="s">
        <v>19</v>
      </c>
      <c r="B48" t="s">
        <v>56</v>
      </c>
      <c r="D48" t="s">
        <v>89</v>
      </c>
      <c r="E48" s="7">
        <v>1</v>
      </c>
      <c r="F48" t="s">
        <v>122</v>
      </c>
      <c r="G48" s="14">
        <v>2080</v>
      </c>
      <c r="H48" s="8">
        <v>15.52</v>
      </c>
      <c r="I48" s="12">
        <f t="shared" si="10"/>
        <v>32281.599999999999</v>
      </c>
      <c r="J48" s="12" t="e">
        <f t="shared" si="13"/>
        <v>#REF!</v>
      </c>
      <c r="K48" s="12">
        <f t="shared" si="14"/>
        <v>2098.3000000000002</v>
      </c>
      <c r="L48" s="12">
        <f t="shared" si="11"/>
        <v>2469.54</v>
      </c>
      <c r="M48" s="12" t="e">
        <f t="shared" si="12"/>
        <v>#REF!</v>
      </c>
    </row>
    <row r="49" spans="1:13" hidden="1" x14ac:dyDescent="0.25">
      <c r="A49" t="s">
        <v>14</v>
      </c>
      <c r="B49" t="s">
        <v>51</v>
      </c>
      <c r="D49" t="s">
        <v>52</v>
      </c>
      <c r="E49" s="7">
        <v>1</v>
      </c>
      <c r="F49" t="s">
        <v>122</v>
      </c>
      <c r="G49" s="14">
        <v>2080</v>
      </c>
      <c r="H49" s="8">
        <v>13.99</v>
      </c>
      <c r="I49" s="12">
        <f t="shared" si="10"/>
        <v>29099.200000000001</v>
      </c>
      <c r="J49" s="12" t="e">
        <f t="shared" si="13"/>
        <v>#REF!</v>
      </c>
      <c r="K49" s="12">
        <f t="shared" si="14"/>
        <v>1891.45</v>
      </c>
      <c r="L49" s="12">
        <f t="shared" si="11"/>
        <v>2226.09</v>
      </c>
      <c r="M49" s="12" t="e">
        <f t="shared" si="12"/>
        <v>#REF!</v>
      </c>
    </row>
    <row r="50" spans="1:13" hidden="1" x14ac:dyDescent="0.25">
      <c r="A50" t="s">
        <v>19</v>
      </c>
      <c r="B50" t="s">
        <v>56</v>
      </c>
      <c r="D50" t="s">
        <v>90</v>
      </c>
      <c r="E50" s="7">
        <v>1</v>
      </c>
      <c r="F50" t="s">
        <v>122</v>
      </c>
      <c r="G50" s="14">
        <v>2080</v>
      </c>
      <c r="H50" s="8">
        <v>22.55</v>
      </c>
      <c r="I50" s="12">
        <f t="shared" si="10"/>
        <v>46904</v>
      </c>
      <c r="J50" s="12" t="e">
        <f t="shared" si="13"/>
        <v>#REF!</v>
      </c>
      <c r="K50" s="12">
        <f t="shared" si="14"/>
        <v>3048.76</v>
      </c>
      <c r="L50" s="12">
        <f t="shared" si="11"/>
        <v>3588.16</v>
      </c>
      <c r="M50" s="12" t="e">
        <f t="shared" si="12"/>
        <v>#REF!</v>
      </c>
    </row>
    <row r="51" spans="1:13" hidden="1" x14ac:dyDescent="0.25">
      <c r="A51" t="s">
        <v>58</v>
      </c>
      <c r="B51" t="s">
        <v>58</v>
      </c>
      <c r="D51" t="s">
        <v>68</v>
      </c>
      <c r="E51" s="7">
        <v>0.25</v>
      </c>
      <c r="F51" t="s">
        <v>122</v>
      </c>
      <c r="G51" s="14">
        <v>2080</v>
      </c>
      <c r="H51" s="8">
        <v>15.56</v>
      </c>
      <c r="I51" s="12">
        <f t="shared" si="10"/>
        <v>8091.2</v>
      </c>
      <c r="J51" s="12" t="e">
        <f t="shared" si="13"/>
        <v>#REF!</v>
      </c>
      <c r="K51" s="12">
        <f t="shared" si="14"/>
        <v>525.92999999999995</v>
      </c>
      <c r="L51" s="12">
        <f t="shared" si="11"/>
        <v>618.98</v>
      </c>
      <c r="M51" s="12" t="e">
        <f t="shared" si="12"/>
        <v>#REF!</v>
      </c>
    </row>
    <row r="52" spans="1:13" hidden="1" x14ac:dyDescent="0.25">
      <c r="A52" t="s">
        <v>19</v>
      </c>
      <c r="B52" t="s">
        <v>57</v>
      </c>
      <c r="D52" t="s">
        <v>68</v>
      </c>
      <c r="E52" s="7">
        <v>0.25</v>
      </c>
      <c r="F52" t="s">
        <v>122</v>
      </c>
      <c r="G52" s="14">
        <v>2080</v>
      </c>
      <c r="H52" s="8">
        <v>15.56</v>
      </c>
      <c r="I52" s="12">
        <f t="shared" si="10"/>
        <v>8091.2</v>
      </c>
      <c r="J52" s="12" t="e">
        <f t="shared" si="13"/>
        <v>#REF!</v>
      </c>
      <c r="K52" s="12">
        <f t="shared" si="14"/>
        <v>525.92999999999995</v>
      </c>
      <c r="L52" s="12">
        <f t="shared" si="11"/>
        <v>618.98</v>
      </c>
      <c r="M52" s="12" t="e">
        <f t="shared" si="12"/>
        <v>#REF!</v>
      </c>
    </row>
    <row r="53" spans="1:13" hidden="1" x14ac:dyDescent="0.25">
      <c r="A53" t="s">
        <v>19</v>
      </c>
      <c r="B53" t="s">
        <v>56</v>
      </c>
      <c r="D53" t="s">
        <v>68</v>
      </c>
      <c r="E53" s="7">
        <v>0.25</v>
      </c>
      <c r="F53" t="s">
        <v>122</v>
      </c>
      <c r="G53" s="14">
        <v>2080</v>
      </c>
      <c r="H53" s="8">
        <v>15.56</v>
      </c>
      <c r="I53" s="12">
        <f t="shared" si="10"/>
        <v>8091.2</v>
      </c>
      <c r="J53" s="12" t="e">
        <f t="shared" si="13"/>
        <v>#REF!</v>
      </c>
      <c r="K53" s="12">
        <f t="shared" si="14"/>
        <v>525.92999999999995</v>
      </c>
      <c r="L53" s="12">
        <f t="shared" si="11"/>
        <v>618.98</v>
      </c>
      <c r="M53" s="12" t="e">
        <f t="shared" si="12"/>
        <v>#REF!</v>
      </c>
    </row>
    <row r="54" spans="1:13" hidden="1" x14ac:dyDescent="0.25">
      <c r="A54" t="s">
        <v>14</v>
      </c>
      <c r="B54" t="s">
        <v>51</v>
      </c>
      <c r="D54" t="s">
        <v>53</v>
      </c>
      <c r="E54" s="7">
        <v>1</v>
      </c>
      <c r="F54" t="s">
        <v>122</v>
      </c>
      <c r="G54" s="14">
        <v>2080</v>
      </c>
      <c r="H54" s="8">
        <v>21.05</v>
      </c>
      <c r="I54" s="12">
        <f t="shared" si="10"/>
        <v>43784</v>
      </c>
      <c r="J54" s="12" t="e">
        <f t="shared" si="13"/>
        <v>#REF!</v>
      </c>
      <c r="K54" s="12">
        <f t="shared" si="14"/>
        <v>2845.96</v>
      </c>
      <c r="L54" s="12">
        <f t="shared" si="11"/>
        <v>3349.48</v>
      </c>
      <c r="M54" s="12" t="e">
        <f t="shared" si="12"/>
        <v>#REF!</v>
      </c>
    </row>
    <row r="55" spans="1:13" hidden="1" x14ac:dyDescent="0.25">
      <c r="A55" t="s">
        <v>19</v>
      </c>
      <c r="B55" t="s">
        <v>56</v>
      </c>
      <c r="D55" t="s">
        <v>91</v>
      </c>
      <c r="E55" s="7">
        <v>1</v>
      </c>
      <c r="F55" t="s">
        <v>122</v>
      </c>
      <c r="G55" s="14">
        <v>2080</v>
      </c>
      <c r="H55" s="8">
        <v>18.36</v>
      </c>
      <c r="I55" s="12">
        <f t="shared" ref="I55:I86" si="15">ROUND((+G55*E55)*H55,3)</f>
        <v>38188.800000000003</v>
      </c>
      <c r="J55" s="12" t="e">
        <f t="shared" si="13"/>
        <v>#REF!</v>
      </c>
      <c r="K55" s="12">
        <f t="shared" si="14"/>
        <v>2482.27</v>
      </c>
      <c r="L55" s="12">
        <f t="shared" ref="L55:L86" si="16">ROUND(I55*0.0765,2)</f>
        <v>2921.44</v>
      </c>
      <c r="M55" s="12" t="e">
        <f t="shared" si="12"/>
        <v>#REF!</v>
      </c>
    </row>
    <row r="56" spans="1:13" hidden="1" x14ac:dyDescent="0.25">
      <c r="A56" t="s">
        <v>14</v>
      </c>
      <c r="B56" t="s">
        <v>41</v>
      </c>
      <c r="D56" t="s">
        <v>42</v>
      </c>
      <c r="E56" s="7">
        <v>1</v>
      </c>
      <c r="F56" t="s">
        <v>122</v>
      </c>
      <c r="G56" s="14">
        <v>2080</v>
      </c>
      <c r="H56" s="8">
        <v>26.35</v>
      </c>
      <c r="I56" s="12">
        <f t="shared" si="15"/>
        <v>54808</v>
      </c>
      <c r="J56" s="12" t="e">
        <f t="shared" si="13"/>
        <v>#REF!</v>
      </c>
      <c r="K56" s="12">
        <f t="shared" si="14"/>
        <v>3562.52</v>
      </c>
      <c r="L56" s="12">
        <f t="shared" si="16"/>
        <v>4192.8100000000004</v>
      </c>
      <c r="M56" s="12" t="e">
        <f t="shared" si="12"/>
        <v>#REF!</v>
      </c>
    </row>
    <row r="57" spans="1:13" hidden="1" x14ac:dyDescent="0.25">
      <c r="A57" t="s">
        <v>62</v>
      </c>
      <c r="B57" t="s">
        <v>62</v>
      </c>
      <c r="D57" t="s">
        <v>38</v>
      </c>
      <c r="E57" s="7">
        <v>0.09</v>
      </c>
      <c r="F57" t="s">
        <v>122</v>
      </c>
      <c r="G57" s="14">
        <v>2080</v>
      </c>
      <c r="H57" s="8">
        <v>24.68</v>
      </c>
      <c r="I57" s="12">
        <f t="shared" si="15"/>
        <v>4620.0959999999995</v>
      </c>
      <c r="J57" s="12" t="e">
        <f t="shared" si="13"/>
        <v>#REF!</v>
      </c>
      <c r="K57" s="12">
        <f t="shared" si="14"/>
        <v>300.31</v>
      </c>
      <c r="L57" s="12">
        <f t="shared" si="16"/>
        <v>353.44</v>
      </c>
      <c r="M57" s="12" t="e">
        <f t="shared" si="12"/>
        <v>#REF!</v>
      </c>
    </row>
    <row r="58" spans="1:13" hidden="1" x14ac:dyDescent="0.25">
      <c r="A58" t="s">
        <v>58</v>
      </c>
      <c r="B58" t="s">
        <v>58</v>
      </c>
      <c r="D58" t="s">
        <v>38</v>
      </c>
      <c r="E58" s="7">
        <v>0.01</v>
      </c>
      <c r="F58" t="s">
        <v>122</v>
      </c>
      <c r="G58" s="14">
        <v>2080</v>
      </c>
      <c r="H58" s="8">
        <v>24.68</v>
      </c>
      <c r="I58" s="12">
        <f t="shared" si="15"/>
        <v>513.34400000000005</v>
      </c>
      <c r="J58" s="12" t="e">
        <f t="shared" si="13"/>
        <v>#REF!</v>
      </c>
      <c r="K58" s="12">
        <f t="shared" si="14"/>
        <v>33.369999999999997</v>
      </c>
      <c r="L58" s="12">
        <f t="shared" si="16"/>
        <v>39.270000000000003</v>
      </c>
      <c r="M58" s="12" t="e">
        <f t="shared" si="12"/>
        <v>#REF!</v>
      </c>
    </row>
    <row r="59" spans="1:13" hidden="1" x14ac:dyDescent="0.25">
      <c r="A59" t="s">
        <v>19</v>
      </c>
      <c r="B59" t="s">
        <v>19</v>
      </c>
      <c r="D59" t="s">
        <v>38</v>
      </c>
      <c r="E59" s="7">
        <v>0.2</v>
      </c>
      <c r="F59" t="s">
        <v>122</v>
      </c>
      <c r="G59" s="14">
        <v>2080</v>
      </c>
      <c r="H59" s="8">
        <v>24.68</v>
      </c>
      <c r="I59" s="12">
        <f t="shared" si="15"/>
        <v>10266.879999999999</v>
      </c>
      <c r="J59" s="12" t="e">
        <f t="shared" si="13"/>
        <v>#REF!</v>
      </c>
      <c r="K59" s="12">
        <f t="shared" si="14"/>
        <v>667.35</v>
      </c>
      <c r="L59" s="12">
        <f t="shared" si="16"/>
        <v>785.42</v>
      </c>
      <c r="M59" s="12" t="e">
        <f t="shared" si="12"/>
        <v>#REF!</v>
      </c>
    </row>
    <row r="60" spans="1:13" ht="14.25" hidden="1" customHeight="1" x14ac:dyDescent="0.25">
      <c r="A60" t="s">
        <v>19</v>
      </c>
      <c r="B60" t="s">
        <v>27</v>
      </c>
      <c r="D60" t="s">
        <v>92</v>
      </c>
      <c r="E60" s="7">
        <v>1</v>
      </c>
      <c r="F60" t="s">
        <v>122</v>
      </c>
      <c r="G60" s="14">
        <v>2080</v>
      </c>
      <c r="H60" s="8">
        <v>28.98</v>
      </c>
      <c r="I60" s="12">
        <f t="shared" si="15"/>
        <v>60278.400000000001</v>
      </c>
      <c r="J60" s="12" t="e">
        <f t="shared" si="13"/>
        <v>#REF!</v>
      </c>
      <c r="K60" s="12">
        <f t="shared" si="14"/>
        <v>3918.1</v>
      </c>
      <c r="L60" s="12">
        <f t="shared" si="16"/>
        <v>4611.3</v>
      </c>
      <c r="M60" s="12" t="e">
        <f t="shared" si="12"/>
        <v>#REF!</v>
      </c>
    </row>
    <row r="61" spans="1:13" hidden="1" x14ac:dyDescent="0.25">
      <c r="A61" t="s">
        <v>19</v>
      </c>
      <c r="B61" t="s">
        <v>93</v>
      </c>
      <c r="D61" t="s">
        <v>94</v>
      </c>
      <c r="E61" s="7">
        <v>1</v>
      </c>
      <c r="F61" t="s">
        <v>122</v>
      </c>
      <c r="G61" s="14">
        <v>2080</v>
      </c>
      <c r="H61" s="8">
        <v>22.61</v>
      </c>
      <c r="I61" s="12">
        <f t="shared" si="15"/>
        <v>47028.800000000003</v>
      </c>
      <c r="J61" s="12" t="e">
        <f t="shared" si="13"/>
        <v>#REF!</v>
      </c>
      <c r="K61" s="12">
        <f t="shared" si="14"/>
        <v>3056.87</v>
      </c>
      <c r="L61" s="12">
        <f t="shared" si="16"/>
        <v>3597.7</v>
      </c>
      <c r="M61" s="12" t="e">
        <f t="shared" si="12"/>
        <v>#REF!</v>
      </c>
    </row>
    <row r="62" spans="1:13" hidden="1" x14ac:dyDescent="0.25">
      <c r="A62" t="s">
        <v>14</v>
      </c>
      <c r="B62" t="s">
        <v>41</v>
      </c>
      <c r="D62" s="11" t="s">
        <v>44</v>
      </c>
      <c r="E62" s="7">
        <v>1</v>
      </c>
      <c r="F62" t="s">
        <v>122</v>
      </c>
      <c r="G62" s="14">
        <v>2080</v>
      </c>
      <c r="H62" s="8">
        <v>14.28</v>
      </c>
      <c r="I62" s="12">
        <f t="shared" si="15"/>
        <v>29702.400000000001</v>
      </c>
      <c r="J62" s="12" t="e">
        <f t="shared" si="13"/>
        <v>#REF!</v>
      </c>
      <c r="K62" s="12">
        <f t="shared" si="14"/>
        <v>1930.66</v>
      </c>
      <c r="L62" s="12">
        <f t="shared" si="16"/>
        <v>2272.23</v>
      </c>
      <c r="M62" s="12" t="e">
        <f t="shared" si="12"/>
        <v>#REF!</v>
      </c>
    </row>
    <row r="63" spans="1:13" hidden="1" x14ac:dyDescent="0.25">
      <c r="A63" t="s">
        <v>62</v>
      </c>
      <c r="B63" t="s">
        <v>62</v>
      </c>
      <c r="D63" t="s">
        <v>40</v>
      </c>
      <c r="E63" s="7">
        <v>0.09</v>
      </c>
      <c r="F63" t="s">
        <v>122</v>
      </c>
      <c r="G63" s="14">
        <v>2080</v>
      </c>
      <c r="H63" s="8">
        <v>21.52</v>
      </c>
      <c r="I63" s="12">
        <f t="shared" si="15"/>
        <v>4028.5439999999999</v>
      </c>
      <c r="J63" s="12" t="e">
        <f t="shared" si="13"/>
        <v>#REF!</v>
      </c>
      <c r="K63" s="12">
        <f t="shared" si="14"/>
        <v>261.86</v>
      </c>
      <c r="L63" s="12">
        <f t="shared" si="16"/>
        <v>308.18</v>
      </c>
      <c r="M63" s="12" t="e">
        <f t="shared" si="12"/>
        <v>#REF!</v>
      </c>
    </row>
    <row r="64" spans="1:13" hidden="1" x14ac:dyDescent="0.25">
      <c r="A64" t="s">
        <v>58</v>
      </c>
      <c r="B64" t="s">
        <v>58</v>
      </c>
      <c r="D64" t="s">
        <v>40</v>
      </c>
      <c r="E64" s="7">
        <v>0.01</v>
      </c>
      <c r="F64" t="s">
        <v>122</v>
      </c>
      <c r="G64" s="14">
        <v>2080</v>
      </c>
      <c r="H64" s="8">
        <v>21.52</v>
      </c>
      <c r="I64" s="12">
        <f t="shared" si="15"/>
        <v>447.61599999999999</v>
      </c>
      <c r="J64" s="12" t="e">
        <f t="shared" si="13"/>
        <v>#REF!</v>
      </c>
      <c r="K64" s="12">
        <f t="shared" si="14"/>
        <v>29.1</v>
      </c>
      <c r="L64" s="12">
        <f t="shared" si="16"/>
        <v>34.24</v>
      </c>
      <c r="M64" s="12" t="e">
        <f t="shared" si="12"/>
        <v>#REF!</v>
      </c>
    </row>
    <row r="65" spans="1:13" hidden="1" x14ac:dyDescent="0.25">
      <c r="A65" t="s">
        <v>19</v>
      </c>
      <c r="B65" t="s">
        <v>19</v>
      </c>
      <c r="D65" t="s">
        <v>40</v>
      </c>
      <c r="E65" s="7">
        <v>0.2</v>
      </c>
      <c r="F65" t="s">
        <v>122</v>
      </c>
      <c r="G65" s="14">
        <v>2080</v>
      </c>
      <c r="H65" s="8">
        <v>21.52</v>
      </c>
      <c r="I65" s="12">
        <f t="shared" si="15"/>
        <v>8952.32</v>
      </c>
      <c r="J65" s="12" t="e">
        <f t="shared" si="13"/>
        <v>#REF!</v>
      </c>
      <c r="K65" s="12">
        <f t="shared" si="14"/>
        <v>581.9</v>
      </c>
      <c r="L65" s="12">
        <f t="shared" si="16"/>
        <v>684.85</v>
      </c>
      <c r="M65" s="12" t="e">
        <f t="shared" si="12"/>
        <v>#REF!</v>
      </c>
    </row>
    <row r="66" spans="1:13" hidden="1" x14ac:dyDescent="0.25">
      <c r="A66" t="s">
        <v>14</v>
      </c>
      <c r="B66" t="s">
        <v>41</v>
      </c>
      <c r="D66" s="11" t="s">
        <v>59</v>
      </c>
      <c r="E66" s="7">
        <v>1</v>
      </c>
      <c r="F66" t="s">
        <v>122</v>
      </c>
      <c r="G66" s="14">
        <v>2080</v>
      </c>
      <c r="H66" s="8">
        <v>14.28</v>
      </c>
      <c r="I66" s="12">
        <f t="shared" si="15"/>
        <v>29702.400000000001</v>
      </c>
      <c r="J66" s="12" t="e">
        <f t="shared" si="13"/>
        <v>#REF!</v>
      </c>
      <c r="K66" s="12">
        <f t="shared" si="14"/>
        <v>1930.66</v>
      </c>
      <c r="L66" s="12">
        <f t="shared" si="16"/>
        <v>2272.23</v>
      </c>
      <c r="M66" s="12" t="e">
        <f t="shared" si="12"/>
        <v>#REF!</v>
      </c>
    </row>
    <row r="67" spans="1:13" hidden="1" x14ac:dyDescent="0.25">
      <c r="A67" t="s">
        <v>62</v>
      </c>
      <c r="B67" t="s">
        <v>62</v>
      </c>
      <c r="D67" t="s">
        <v>50</v>
      </c>
      <c r="E67" s="7">
        <v>0.09</v>
      </c>
      <c r="F67" t="s">
        <v>122</v>
      </c>
      <c r="G67" s="14">
        <v>2080</v>
      </c>
      <c r="H67" s="8">
        <v>36.409999999999997</v>
      </c>
      <c r="I67" s="12">
        <f t="shared" si="15"/>
        <v>6815.9520000000002</v>
      </c>
      <c r="J67" s="12" t="e">
        <f t="shared" si="13"/>
        <v>#REF!</v>
      </c>
      <c r="K67" s="12">
        <f t="shared" si="14"/>
        <v>443.04</v>
      </c>
      <c r="L67" s="12">
        <f t="shared" si="16"/>
        <v>521.41999999999996</v>
      </c>
      <c r="M67" s="12" t="e">
        <f t="shared" si="12"/>
        <v>#REF!</v>
      </c>
    </row>
    <row r="68" spans="1:13" hidden="1" x14ac:dyDescent="0.25">
      <c r="A68" t="s">
        <v>58</v>
      </c>
      <c r="B68" t="s">
        <v>58</v>
      </c>
      <c r="D68" t="s">
        <v>50</v>
      </c>
      <c r="E68" s="7">
        <v>0.01</v>
      </c>
      <c r="F68" t="s">
        <v>122</v>
      </c>
      <c r="G68" s="14">
        <v>2080</v>
      </c>
      <c r="H68" s="8">
        <v>36.409999999999997</v>
      </c>
      <c r="I68" s="12">
        <f t="shared" si="15"/>
        <v>757.32799999999997</v>
      </c>
      <c r="J68" s="12" t="e">
        <f t="shared" si="13"/>
        <v>#REF!</v>
      </c>
      <c r="K68" s="12">
        <f t="shared" si="14"/>
        <v>49.23</v>
      </c>
      <c r="L68" s="12">
        <f t="shared" si="16"/>
        <v>57.94</v>
      </c>
      <c r="M68" s="12" t="e">
        <f t="shared" si="12"/>
        <v>#REF!</v>
      </c>
    </row>
    <row r="69" spans="1:13" hidden="1" x14ac:dyDescent="0.25">
      <c r="A69" t="s">
        <v>19</v>
      </c>
      <c r="B69" t="s">
        <v>19</v>
      </c>
      <c r="D69" t="s">
        <v>50</v>
      </c>
      <c r="E69" s="7">
        <v>0.2</v>
      </c>
      <c r="F69" t="s">
        <v>122</v>
      </c>
      <c r="G69" s="14">
        <v>2080</v>
      </c>
      <c r="H69" s="8">
        <v>36.409999999999997</v>
      </c>
      <c r="I69" s="12">
        <f t="shared" si="15"/>
        <v>15146.56</v>
      </c>
      <c r="J69" s="12" t="e">
        <f t="shared" si="13"/>
        <v>#REF!</v>
      </c>
      <c r="K69" s="12">
        <f t="shared" si="14"/>
        <v>984.53</v>
      </c>
      <c r="L69" s="12">
        <f t="shared" si="16"/>
        <v>1158.71</v>
      </c>
      <c r="M69" s="12" t="e">
        <f t="shared" ref="M69:M100" si="17">SUM(I69:L69)</f>
        <v>#REF!</v>
      </c>
    </row>
    <row r="70" spans="1:13" hidden="1" x14ac:dyDescent="0.25">
      <c r="A70" t="s">
        <v>14</v>
      </c>
      <c r="B70" t="s">
        <v>41</v>
      </c>
      <c r="D70" t="s">
        <v>60</v>
      </c>
      <c r="E70" s="7">
        <v>1</v>
      </c>
      <c r="F70" t="s">
        <v>122</v>
      </c>
      <c r="G70" s="14">
        <v>2080</v>
      </c>
      <c r="H70" s="8">
        <v>17.8</v>
      </c>
      <c r="I70" s="12">
        <f t="shared" si="15"/>
        <v>37024</v>
      </c>
      <c r="J70" s="12" t="e">
        <f t="shared" si="13"/>
        <v>#REF!</v>
      </c>
      <c r="K70" s="12">
        <f t="shared" si="14"/>
        <v>2406.56</v>
      </c>
      <c r="L70" s="12">
        <f t="shared" si="16"/>
        <v>2832.34</v>
      </c>
      <c r="M70" s="12" t="e">
        <f t="shared" si="17"/>
        <v>#REF!</v>
      </c>
    </row>
    <row r="71" spans="1:13" hidden="1" x14ac:dyDescent="0.25">
      <c r="A71" t="s">
        <v>9</v>
      </c>
      <c r="B71" t="s">
        <v>10</v>
      </c>
      <c r="C71" t="s">
        <v>134</v>
      </c>
      <c r="D71" t="s">
        <v>13</v>
      </c>
      <c r="E71" s="7">
        <v>1</v>
      </c>
      <c r="F71" t="s">
        <v>122</v>
      </c>
      <c r="G71" s="14">
        <v>2080</v>
      </c>
      <c r="H71" s="8">
        <v>42.59</v>
      </c>
      <c r="I71" s="12">
        <f t="shared" si="15"/>
        <v>88587.199999999997</v>
      </c>
      <c r="J71" s="12" t="e">
        <f t="shared" si="13"/>
        <v>#REF!</v>
      </c>
      <c r="K71" s="12">
        <f t="shared" si="14"/>
        <v>5758.17</v>
      </c>
      <c r="L71" s="12">
        <f t="shared" si="16"/>
        <v>6776.92</v>
      </c>
      <c r="M71" s="12" t="e">
        <f t="shared" si="17"/>
        <v>#REF!</v>
      </c>
    </row>
    <row r="72" spans="1:13" hidden="1" x14ac:dyDescent="0.25">
      <c r="A72" t="s">
        <v>62</v>
      </c>
      <c r="B72" t="s">
        <v>70</v>
      </c>
      <c r="D72" t="s">
        <v>82</v>
      </c>
      <c r="E72" s="7">
        <v>1</v>
      </c>
      <c r="F72" t="s">
        <v>122</v>
      </c>
      <c r="G72" s="14">
        <v>2080</v>
      </c>
      <c r="H72" s="8">
        <v>17.100000000000001</v>
      </c>
      <c r="I72" s="12">
        <f t="shared" si="15"/>
        <v>35568</v>
      </c>
      <c r="J72" s="12" t="e">
        <f t="shared" si="13"/>
        <v>#REF!</v>
      </c>
      <c r="K72" s="12">
        <f t="shared" si="14"/>
        <v>2311.92</v>
      </c>
      <c r="L72" s="12">
        <f t="shared" si="16"/>
        <v>2720.95</v>
      </c>
      <c r="M72" s="12" t="e">
        <f t="shared" si="17"/>
        <v>#REF!</v>
      </c>
    </row>
    <row r="73" spans="1:13" hidden="1" x14ac:dyDescent="0.25">
      <c r="A73" t="s">
        <v>14</v>
      </c>
      <c r="B73" t="s">
        <v>61</v>
      </c>
      <c r="C73" t="s">
        <v>133</v>
      </c>
      <c r="D73" t="s">
        <v>12</v>
      </c>
      <c r="E73" s="7">
        <v>0.5</v>
      </c>
      <c r="F73" t="s">
        <v>122</v>
      </c>
      <c r="G73" s="14">
        <v>2080</v>
      </c>
      <c r="H73" s="8">
        <v>18.23</v>
      </c>
      <c r="I73" s="12">
        <f t="shared" si="15"/>
        <v>18959.2</v>
      </c>
      <c r="J73" s="12" t="e">
        <f t="shared" si="13"/>
        <v>#REF!</v>
      </c>
      <c r="K73" s="12">
        <f t="shared" si="14"/>
        <v>1232.3499999999999</v>
      </c>
      <c r="L73" s="12">
        <f t="shared" si="16"/>
        <v>1450.38</v>
      </c>
      <c r="M73" s="12" t="e">
        <f t="shared" si="17"/>
        <v>#REF!</v>
      </c>
    </row>
    <row r="74" spans="1:13" hidden="1" x14ac:dyDescent="0.25">
      <c r="A74" t="s">
        <v>19</v>
      </c>
      <c r="B74" t="s">
        <v>20</v>
      </c>
      <c r="D74" t="s">
        <v>97</v>
      </c>
      <c r="E74" s="7">
        <v>1</v>
      </c>
      <c r="F74" t="s">
        <v>122</v>
      </c>
      <c r="G74" s="14">
        <v>2080</v>
      </c>
      <c r="H74" s="8">
        <v>15.58</v>
      </c>
      <c r="I74" s="12">
        <f t="shared" si="15"/>
        <v>32406.400000000001</v>
      </c>
      <c r="J74" s="12" t="e">
        <f t="shared" si="13"/>
        <v>#REF!</v>
      </c>
      <c r="K74" s="12">
        <f t="shared" si="14"/>
        <v>2106.42</v>
      </c>
      <c r="L74" s="12">
        <f t="shared" si="16"/>
        <v>2479.09</v>
      </c>
      <c r="M74" s="12" t="e">
        <f t="shared" si="17"/>
        <v>#REF!</v>
      </c>
    </row>
    <row r="75" spans="1:13" hidden="1" x14ac:dyDescent="0.25">
      <c r="A75" t="s">
        <v>14</v>
      </c>
      <c r="B75" t="s">
        <v>61</v>
      </c>
      <c r="C75" t="s">
        <v>138</v>
      </c>
      <c r="D75" t="s">
        <v>26</v>
      </c>
      <c r="E75" s="7">
        <v>0.34</v>
      </c>
      <c r="F75" t="s">
        <v>122</v>
      </c>
      <c r="G75" s="14">
        <v>2080</v>
      </c>
      <c r="H75" s="8">
        <v>27.21</v>
      </c>
      <c r="I75" s="12">
        <f t="shared" si="15"/>
        <v>19242.912</v>
      </c>
      <c r="J75" s="12" t="e">
        <f t="shared" si="13"/>
        <v>#REF!</v>
      </c>
      <c r="K75" s="12">
        <f t="shared" si="14"/>
        <v>1250.79</v>
      </c>
      <c r="L75" s="12">
        <f t="shared" si="16"/>
        <v>1472.08</v>
      </c>
      <c r="M75" s="12" t="e">
        <f t="shared" si="17"/>
        <v>#REF!</v>
      </c>
    </row>
    <row r="76" spans="1:13" hidden="1" x14ac:dyDescent="0.25">
      <c r="A76" t="s">
        <v>14</v>
      </c>
      <c r="B76" t="s">
        <v>61</v>
      </c>
      <c r="C76" t="s">
        <v>136</v>
      </c>
      <c r="D76" t="s">
        <v>139</v>
      </c>
      <c r="E76" s="7">
        <v>1</v>
      </c>
      <c r="F76" t="s">
        <v>122</v>
      </c>
      <c r="G76" s="14">
        <v>2080</v>
      </c>
      <c r="H76" s="8">
        <v>20.2</v>
      </c>
      <c r="I76" s="12">
        <f t="shared" si="15"/>
        <v>42016</v>
      </c>
      <c r="J76" s="12" t="e">
        <f t="shared" si="13"/>
        <v>#REF!</v>
      </c>
      <c r="K76" s="12">
        <f t="shared" si="14"/>
        <v>2731.04</v>
      </c>
      <c r="L76" s="12">
        <f t="shared" si="16"/>
        <v>3214.22</v>
      </c>
      <c r="M76" s="12" t="e">
        <f t="shared" si="17"/>
        <v>#REF!</v>
      </c>
    </row>
    <row r="77" spans="1:13" hidden="1" x14ac:dyDescent="0.25">
      <c r="A77" t="s">
        <v>14</v>
      </c>
      <c r="B77" t="s">
        <v>61</v>
      </c>
      <c r="C77" t="s">
        <v>137</v>
      </c>
      <c r="D77" t="s">
        <v>113</v>
      </c>
      <c r="E77" s="7">
        <v>1</v>
      </c>
      <c r="F77" t="s">
        <v>121</v>
      </c>
      <c r="G77" s="14">
        <f>30*52</f>
        <v>1560</v>
      </c>
      <c r="H77" s="8">
        <v>42.08</v>
      </c>
      <c r="I77" s="12">
        <f t="shared" si="15"/>
        <v>65644.800000000003</v>
      </c>
      <c r="J77" s="12">
        <v>0</v>
      </c>
      <c r="L77" s="12">
        <f t="shared" si="16"/>
        <v>5021.83</v>
      </c>
      <c r="M77" s="12">
        <f t="shared" si="17"/>
        <v>70666.63</v>
      </c>
    </row>
    <row r="78" spans="1:13" hidden="1" x14ac:dyDescent="0.25">
      <c r="A78" t="s">
        <v>14</v>
      </c>
      <c r="B78" t="s">
        <v>22</v>
      </c>
      <c r="D78" t="s">
        <v>23</v>
      </c>
      <c r="E78" s="7">
        <v>1</v>
      </c>
      <c r="F78" t="s">
        <v>122</v>
      </c>
      <c r="G78" s="14">
        <f>84*26</f>
        <v>2184</v>
      </c>
      <c r="H78" s="8">
        <v>28.47</v>
      </c>
      <c r="I78" s="12">
        <f t="shared" si="15"/>
        <v>62178.48</v>
      </c>
      <c r="J78" s="12" t="e">
        <f t="shared" ref="J78:J115" si="18">healthcare*E78</f>
        <v>#REF!</v>
      </c>
      <c r="K78" s="12">
        <v>0</v>
      </c>
      <c r="L78" s="12">
        <f t="shared" si="16"/>
        <v>4756.6499999999996</v>
      </c>
      <c r="M78" s="12" t="e">
        <f t="shared" si="17"/>
        <v>#REF!</v>
      </c>
    </row>
    <row r="79" spans="1:13" hidden="1" x14ac:dyDescent="0.25">
      <c r="A79" t="s">
        <v>14</v>
      </c>
      <c r="B79" t="s">
        <v>22</v>
      </c>
      <c r="D79" t="s">
        <v>31</v>
      </c>
      <c r="E79" s="7">
        <v>1</v>
      </c>
      <c r="F79" t="s">
        <v>122</v>
      </c>
      <c r="G79" s="14">
        <v>2184</v>
      </c>
      <c r="H79" s="8">
        <v>25.67</v>
      </c>
      <c r="I79" s="12">
        <f t="shared" si="15"/>
        <v>56063.28</v>
      </c>
      <c r="J79" s="12" t="e">
        <f t="shared" si="18"/>
        <v>#REF!</v>
      </c>
      <c r="K79" s="12">
        <v>0</v>
      </c>
      <c r="L79" s="12">
        <f t="shared" si="16"/>
        <v>4288.84</v>
      </c>
      <c r="M79" s="12" t="e">
        <f t="shared" si="17"/>
        <v>#REF!</v>
      </c>
    </row>
    <row r="80" spans="1:13" hidden="1" x14ac:dyDescent="0.25">
      <c r="A80" t="s">
        <v>14</v>
      </c>
      <c r="B80" t="s">
        <v>22</v>
      </c>
      <c r="D80" t="s">
        <v>32</v>
      </c>
      <c r="E80" s="7">
        <v>1</v>
      </c>
      <c r="F80" t="s">
        <v>122</v>
      </c>
      <c r="G80" s="14">
        <v>2080</v>
      </c>
      <c r="H80" s="8">
        <v>37.51</v>
      </c>
      <c r="I80" s="12">
        <f t="shared" si="15"/>
        <v>78020.800000000003</v>
      </c>
      <c r="J80" s="12" t="e">
        <f t="shared" si="18"/>
        <v>#REF!</v>
      </c>
      <c r="K80" s="12">
        <v>0</v>
      </c>
      <c r="L80" s="12">
        <f t="shared" si="16"/>
        <v>5968.59</v>
      </c>
      <c r="M80" s="12" t="e">
        <f t="shared" si="17"/>
        <v>#REF!</v>
      </c>
    </row>
    <row r="81" spans="1:13" hidden="1" x14ac:dyDescent="0.25">
      <c r="A81" t="s">
        <v>14</v>
      </c>
      <c r="B81" t="s">
        <v>22</v>
      </c>
      <c r="D81" t="s">
        <v>33</v>
      </c>
      <c r="E81" s="7">
        <v>1</v>
      </c>
      <c r="F81" t="s">
        <v>122</v>
      </c>
      <c r="G81" s="14">
        <v>2184</v>
      </c>
      <c r="H81" s="8">
        <v>28.47</v>
      </c>
      <c r="I81" s="12">
        <f t="shared" si="15"/>
        <v>62178.48</v>
      </c>
      <c r="J81" s="12" t="e">
        <f t="shared" si="18"/>
        <v>#REF!</v>
      </c>
      <c r="K81" s="12">
        <v>0</v>
      </c>
      <c r="L81" s="12">
        <f t="shared" si="16"/>
        <v>4756.6499999999996</v>
      </c>
      <c r="M81" s="12" t="e">
        <f t="shared" si="17"/>
        <v>#REF!</v>
      </c>
    </row>
    <row r="82" spans="1:13" hidden="1" x14ac:dyDescent="0.25">
      <c r="A82" t="s">
        <v>19</v>
      </c>
      <c r="B82" t="s">
        <v>20</v>
      </c>
      <c r="D82" t="s">
        <v>102</v>
      </c>
      <c r="E82" s="7">
        <v>1</v>
      </c>
      <c r="F82" t="s">
        <v>122</v>
      </c>
      <c r="G82" s="14">
        <v>2080</v>
      </c>
      <c r="H82" s="8">
        <v>37.01</v>
      </c>
      <c r="I82" s="12">
        <f t="shared" si="15"/>
        <v>76980.800000000003</v>
      </c>
      <c r="J82" s="12" t="e">
        <f t="shared" si="18"/>
        <v>#REF!</v>
      </c>
      <c r="K82" s="12">
        <f>ROUND(+I82*0.065,2)</f>
        <v>5003.75</v>
      </c>
      <c r="L82" s="12">
        <f t="shared" si="16"/>
        <v>5889.03</v>
      </c>
      <c r="M82" s="12" t="e">
        <f t="shared" si="17"/>
        <v>#REF!</v>
      </c>
    </row>
    <row r="83" spans="1:13" hidden="1" x14ac:dyDescent="0.25">
      <c r="A83" t="s">
        <v>14</v>
      </c>
      <c r="B83" t="s">
        <v>22</v>
      </c>
      <c r="D83" t="s">
        <v>46</v>
      </c>
      <c r="E83" s="7">
        <v>1</v>
      </c>
      <c r="F83" t="s">
        <v>122</v>
      </c>
      <c r="G83" s="14">
        <v>2080</v>
      </c>
      <c r="H83" s="8">
        <v>19.22</v>
      </c>
      <c r="I83" s="12">
        <f t="shared" si="15"/>
        <v>39977.599999999999</v>
      </c>
      <c r="J83" s="12" t="e">
        <f t="shared" si="18"/>
        <v>#REF!</v>
      </c>
      <c r="K83" s="12">
        <v>0</v>
      </c>
      <c r="L83" s="12">
        <f t="shared" si="16"/>
        <v>3058.29</v>
      </c>
      <c r="M83" s="12" t="e">
        <f t="shared" si="17"/>
        <v>#REF!</v>
      </c>
    </row>
    <row r="84" spans="1:13" hidden="1" x14ac:dyDescent="0.25">
      <c r="A84" t="s">
        <v>14</v>
      </c>
      <c r="B84" t="s">
        <v>22</v>
      </c>
      <c r="D84" t="s">
        <v>48</v>
      </c>
      <c r="E84" s="7">
        <v>1</v>
      </c>
      <c r="F84" t="s">
        <v>122</v>
      </c>
      <c r="G84" s="14">
        <v>2080</v>
      </c>
      <c r="H84" s="8">
        <v>22.86</v>
      </c>
      <c r="I84" s="12">
        <f t="shared" si="15"/>
        <v>47548.800000000003</v>
      </c>
      <c r="J84" s="12" t="e">
        <f t="shared" si="18"/>
        <v>#REF!</v>
      </c>
      <c r="K84" s="12">
        <v>0</v>
      </c>
      <c r="L84" s="12">
        <f t="shared" si="16"/>
        <v>3637.48</v>
      </c>
      <c r="M84" s="12" t="e">
        <f t="shared" si="17"/>
        <v>#REF!</v>
      </c>
    </row>
    <row r="85" spans="1:13" hidden="1" x14ac:dyDescent="0.25">
      <c r="A85" t="s">
        <v>58</v>
      </c>
      <c r="B85" t="s">
        <v>58</v>
      </c>
      <c r="D85" t="s">
        <v>26</v>
      </c>
      <c r="E85" s="7">
        <v>0.22</v>
      </c>
      <c r="F85" t="s">
        <v>122</v>
      </c>
      <c r="G85" s="14">
        <v>2080</v>
      </c>
      <c r="H85" s="8">
        <v>27.21</v>
      </c>
      <c r="I85" s="12">
        <f t="shared" si="15"/>
        <v>12451.296</v>
      </c>
      <c r="J85" s="12" t="e">
        <f t="shared" si="18"/>
        <v>#REF!</v>
      </c>
      <c r="K85" s="12">
        <f>ROUND(+I85*0.065,2)</f>
        <v>809.33</v>
      </c>
      <c r="L85" s="12">
        <f t="shared" si="16"/>
        <v>952.52</v>
      </c>
      <c r="M85" s="12" t="e">
        <f t="shared" si="17"/>
        <v>#REF!</v>
      </c>
    </row>
    <row r="86" spans="1:13" hidden="1" x14ac:dyDescent="0.25">
      <c r="A86" t="s">
        <v>19</v>
      </c>
      <c r="B86" t="s">
        <v>20</v>
      </c>
      <c r="D86" t="s">
        <v>26</v>
      </c>
      <c r="E86" s="7">
        <v>0.22</v>
      </c>
      <c r="F86" t="s">
        <v>122</v>
      </c>
      <c r="G86" s="14">
        <v>2080</v>
      </c>
      <c r="H86" s="8">
        <v>27.21</v>
      </c>
      <c r="I86" s="12">
        <f t="shared" si="15"/>
        <v>12451.296</v>
      </c>
      <c r="J86" s="12" t="e">
        <f t="shared" si="18"/>
        <v>#REF!</v>
      </c>
      <c r="K86" s="12">
        <f>ROUND(+I86*0.065,2)</f>
        <v>809.33</v>
      </c>
      <c r="L86" s="12">
        <f t="shared" si="16"/>
        <v>952.52</v>
      </c>
      <c r="M86" s="12" t="e">
        <f t="shared" si="17"/>
        <v>#REF!</v>
      </c>
    </row>
    <row r="87" spans="1:13" hidden="1" x14ac:dyDescent="0.25">
      <c r="A87" t="s">
        <v>19</v>
      </c>
      <c r="B87" t="s">
        <v>27</v>
      </c>
      <c r="D87" t="s">
        <v>26</v>
      </c>
      <c r="E87" s="7">
        <v>0.22</v>
      </c>
      <c r="F87" t="s">
        <v>122</v>
      </c>
      <c r="G87" s="14">
        <v>2080</v>
      </c>
      <c r="H87" s="8">
        <v>27.21</v>
      </c>
      <c r="I87" s="12">
        <f t="shared" ref="I87:I107" si="19">ROUND((+G87*E87)*H87,3)</f>
        <v>12451.296</v>
      </c>
      <c r="J87" s="12" t="e">
        <f t="shared" si="18"/>
        <v>#REF!</v>
      </c>
      <c r="K87" s="12">
        <f>ROUND(+I87*0.065,2)</f>
        <v>809.33</v>
      </c>
      <c r="L87" s="12">
        <f t="shared" ref="L87:L107" si="20">ROUND(I87*0.0765,2)</f>
        <v>952.52</v>
      </c>
      <c r="M87" s="12" t="e">
        <f t="shared" si="17"/>
        <v>#REF!</v>
      </c>
    </row>
    <row r="88" spans="1:13" hidden="1" x14ac:dyDescent="0.25">
      <c r="A88" t="s">
        <v>14</v>
      </c>
      <c r="B88" t="s">
        <v>22</v>
      </c>
      <c r="D88" t="s">
        <v>65</v>
      </c>
      <c r="E88" s="7">
        <v>1</v>
      </c>
      <c r="F88" t="s">
        <v>122</v>
      </c>
      <c r="G88" s="14">
        <v>2080</v>
      </c>
      <c r="H88" s="8">
        <v>40.78</v>
      </c>
      <c r="I88" s="12">
        <f t="shared" si="19"/>
        <v>84822.399999999994</v>
      </c>
      <c r="J88" s="12" t="e">
        <f t="shared" si="18"/>
        <v>#REF!</v>
      </c>
      <c r="K88" s="12">
        <v>0</v>
      </c>
      <c r="L88" s="12">
        <f t="shared" si="20"/>
        <v>6488.91</v>
      </c>
      <c r="M88" s="12" t="e">
        <f t="shared" si="17"/>
        <v>#REF!</v>
      </c>
    </row>
    <row r="89" spans="1:13" hidden="1" x14ac:dyDescent="0.25">
      <c r="A89" t="s">
        <v>62</v>
      </c>
      <c r="B89" t="s">
        <v>70</v>
      </c>
      <c r="D89" t="s">
        <v>83</v>
      </c>
      <c r="E89" s="7">
        <v>1</v>
      </c>
      <c r="F89" t="s">
        <v>122</v>
      </c>
      <c r="G89" s="14">
        <v>2080</v>
      </c>
      <c r="H89" s="8">
        <v>15.44</v>
      </c>
      <c r="I89" s="12">
        <f t="shared" si="19"/>
        <v>32115.200000000001</v>
      </c>
      <c r="J89" s="12" t="e">
        <f t="shared" si="18"/>
        <v>#REF!</v>
      </c>
      <c r="K89" s="12">
        <f>ROUND(+I89*0.065,2)</f>
        <v>2087.4899999999998</v>
      </c>
      <c r="L89" s="12">
        <f t="shared" si="20"/>
        <v>2456.81</v>
      </c>
      <c r="M89" s="12" t="e">
        <f t="shared" si="17"/>
        <v>#REF!</v>
      </c>
    </row>
    <row r="90" spans="1:13" hidden="1" x14ac:dyDescent="0.25">
      <c r="A90" t="s">
        <v>78</v>
      </c>
      <c r="B90" t="s">
        <v>79</v>
      </c>
      <c r="D90" t="s">
        <v>80</v>
      </c>
      <c r="E90" s="7">
        <v>1</v>
      </c>
      <c r="F90" t="s">
        <v>122</v>
      </c>
      <c r="G90" s="14">
        <v>2080</v>
      </c>
      <c r="H90" s="8">
        <v>16.98</v>
      </c>
      <c r="I90" s="12">
        <f t="shared" si="19"/>
        <v>35318.400000000001</v>
      </c>
      <c r="J90" s="12" t="e">
        <f t="shared" si="18"/>
        <v>#REF!</v>
      </c>
      <c r="K90" s="12">
        <f>ROUND(+I90*0.065,2)</f>
        <v>2295.6999999999998</v>
      </c>
      <c r="L90" s="12">
        <f t="shared" si="20"/>
        <v>2701.86</v>
      </c>
      <c r="M90" s="12" t="e">
        <f t="shared" si="17"/>
        <v>#REF!</v>
      </c>
    </row>
    <row r="91" spans="1:13" hidden="1" x14ac:dyDescent="0.25">
      <c r="A91" t="s">
        <v>14</v>
      </c>
      <c r="B91" t="s">
        <v>22</v>
      </c>
      <c r="D91" t="s">
        <v>84</v>
      </c>
      <c r="E91" s="7">
        <v>1</v>
      </c>
      <c r="F91" t="s">
        <v>122</v>
      </c>
      <c r="G91" s="14">
        <v>2080</v>
      </c>
      <c r="H91" s="8">
        <v>24.56</v>
      </c>
      <c r="I91" s="12">
        <f t="shared" si="19"/>
        <v>51084.800000000003</v>
      </c>
      <c r="J91" s="12" t="e">
        <f t="shared" si="18"/>
        <v>#REF!</v>
      </c>
      <c r="K91" s="12">
        <v>0</v>
      </c>
      <c r="L91" s="12">
        <f t="shared" si="20"/>
        <v>3907.99</v>
      </c>
      <c r="M91" s="12" t="e">
        <f t="shared" si="17"/>
        <v>#REF!</v>
      </c>
    </row>
    <row r="92" spans="1:13" hidden="1" x14ac:dyDescent="0.25">
      <c r="A92" t="s">
        <v>62</v>
      </c>
      <c r="B92" t="s">
        <v>70</v>
      </c>
      <c r="D92" t="s">
        <v>85</v>
      </c>
      <c r="E92" s="7">
        <v>1</v>
      </c>
      <c r="F92" t="s">
        <v>122</v>
      </c>
      <c r="G92" s="14">
        <v>2080</v>
      </c>
      <c r="H92" s="8">
        <v>30.28</v>
      </c>
      <c r="I92" s="12">
        <f t="shared" si="19"/>
        <v>62982.400000000001</v>
      </c>
      <c r="J92" s="12" t="e">
        <f t="shared" si="18"/>
        <v>#REF!</v>
      </c>
      <c r="K92" s="12">
        <f>ROUND(+I92*0.065,2)</f>
        <v>4093.86</v>
      </c>
      <c r="L92" s="12">
        <f t="shared" si="20"/>
        <v>4818.1499999999996</v>
      </c>
      <c r="M92" s="12" t="e">
        <f t="shared" si="17"/>
        <v>#REF!</v>
      </c>
    </row>
    <row r="93" spans="1:13" hidden="1" x14ac:dyDescent="0.25">
      <c r="A93" t="s">
        <v>14</v>
      </c>
      <c r="B93" t="s">
        <v>22</v>
      </c>
      <c r="D93" t="s">
        <v>88</v>
      </c>
      <c r="F93" t="s">
        <v>122</v>
      </c>
      <c r="G93" s="14">
        <v>2080</v>
      </c>
      <c r="H93" s="8">
        <v>22.31</v>
      </c>
      <c r="I93" s="12">
        <f t="shared" si="19"/>
        <v>0</v>
      </c>
      <c r="J93" s="12" t="e">
        <f t="shared" si="18"/>
        <v>#REF!</v>
      </c>
      <c r="K93" s="12">
        <v>0</v>
      </c>
      <c r="L93" s="12">
        <f t="shared" si="20"/>
        <v>0</v>
      </c>
      <c r="M93" s="12" t="e">
        <f t="shared" si="17"/>
        <v>#REF!</v>
      </c>
    </row>
    <row r="94" spans="1:13" hidden="1" x14ac:dyDescent="0.25">
      <c r="A94" t="s">
        <v>58</v>
      </c>
      <c r="B94" t="s">
        <v>58</v>
      </c>
      <c r="D94" s="11" t="s">
        <v>69</v>
      </c>
      <c r="E94" s="7">
        <v>0.25</v>
      </c>
      <c r="F94" t="s">
        <v>122</v>
      </c>
      <c r="G94" s="14">
        <v>2080</v>
      </c>
      <c r="H94" s="8">
        <v>14.28</v>
      </c>
      <c r="I94" s="12">
        <f t="shared" si="19"/>
        <v>7425.6</v>
      </c>
      <c r="J94" s="12" t="e">
        <f t="shared" si="18"/>
        <v>#REF!</v>
      </c>
      <c r="K94" s="12">
        <f>ROUND(+I94*0.065,2)</f>
        <v>482.66</v>
      </c>
      <c r="L94" s="12">
        <f t="shared" si="20"/>
        <v>568.05999999999995</v>
      </c>
      <c r="M94" s="12" t="e">
        <f t="shared" si="17"/>
        <v>#REF!</v>
      </c>
    </row>
    <row r="95" spans="1:13" hidden="1" x14ac:dyDescent="0.25">
      <c r="A95" t="s">
        <v>19</v>
      </c>
      <c r="B95" t="s">
        <v>57</v>
      </c>
      <c r="D95" s="11" t="s">
        <v>69</v>
      </c>
      <c r="E95" s="7">
        <v>0.25</v>
      </c>
      <c r="F95" t="s">
        <v>122</v>
      </c>
      <c r="G95" s="14">
        <v>2080</v>
      </c>
      <c r="H95" s="8">
        <v>14.28</v>
      </c>
      <c r="I95" s="12">
        <f t="shared" si="19"/>
        <v>7425.6</v>
      </c>
      <c r="J95" s="12" t="e">
        <f t="shared" si="18"/>
        <v>#REF!</v>
      </c>
      <c r="K95" s="12">
        <f>ROUND(+I95*0.065,2)</f>
        <v>482.66</v>
      </c>
      <c r="L95" s="12">
        <f t="shared" si="20"/>
        <v>568.05999999999995</v>
      </c>
      <c r="M95" s="12" t="e">
        <f t="shared" si="17"/>
        <v>#REF!</v>
      </c>
    </row>
    <row r="96" spans="1:13" hidden="1" x14ac:dyDescent="0.25">
      <c r="A96" t="s">
        <v>19</v>
      </c>
      <c r="B96" t="s">
        <v>56</v>
      </c>
      <c r="D96" s="11" t="s">
        <v>69</v>
      </c>
      <c r="E96" s="7">
        <v>0.25</v>
      </c>
      <c r="F96" t="s">
        <v>122</v>
      </c>
      <c r="G96" s="14">
        <v>2080</v>
      </c>
      <c r="H96" s="8">
        <v>14.28</v>
      </c>
      <c r="I96" s="12">
        <f t="shared" si="19"/>
        <v>7425.6</v>
      </c>
      <c r="J96" s="12" t="e">
        <f t="shared" si="18"/>
        <v>#REF!</v>
      </c>
      <c r="K96" s="12">
        <f>ROUND(+I96*0.065,2)</f>
        <v>482.66</v>
      </c>
      <c r="L96" s="12">
        <f t="shared" si="20"/>
        <v>568.05999999999995</v>
      </c>
      <c r="M96" s="12" t="e">
        <f t="shared" si="17"/>
        <v>#REF!</v>
      </c>
    </row>
    <row r="97" spans="1:13" hidden="1" x14ac:dyDescent="0.25">
      <c r="A97" t="s">
        <v>14</v>
      </c>
      <c r="B97" t="s">
        <v>22</v>
      </c>
      <c r="D97" t="s">
        <v>95</v>
      </c>
      <c r="E97" s="7">
        <v>1</v>
      </c>
      <c r="F97" t="s">
        <v>122</v>
      </c>
      <c r="G97" s="14">
        <v>2080</v>
      </c>
      <c r="H97" s="8">
        <v>23.93</v>
      </c>
      <c r="I97" s="12">
        <f t="shared" si="19"/>
        <v>49774.400000000001</v>
      </c>
      <c r="J97" s="12" t="e">
        <f t="shared" si="18"/>
        <v>#REF!</v>
      </c>
      <c r="K97" s="12">
        <v>0</v>
      </c>
      <c r="L97" s="12">
        <f t="shared" si="20"/>
        <v>3807.74</v>
      </c>
      <c r="M97" s="12" t="e">
        <f t="shared" si="17"/>
        <v>#REF!</v>
      </c>
    </row>
    <row r="98" spans="1:13" hidden="1" x14ac:dyDescent="0.25">
      <c r="A98" t="s">
        <v>19</v>
      </c>
      <c r="B98" t="s">
        <v>20</v>
      </c>
      <c r="D98" t="s">
        <v>105</v>
      </c>
      <c r="E98" s="7">
        <v>1</v>
      </c>
      <c r="F98" t="s">
        <v>122</v>
      </c>
      <c r="G98" s="14">
        <v>2080</v>
      </c>
      <c r="H98" s="8">
        <v>18.36</v>
      </c>
      <c r="I98" s="12">
        <f t="shared" si="19"/>
        <v>38188.800000000003</v>
      </c>
      <c r="J98" s="12" t="e">
        <f t="shared" si="18"/>
        <v>#REF!</v>
      </c>
      <c r="K98" s="12">
        <f>ROUND(+I98*0.065,2)</f>
        <v>2482.27</v>
      </c>
      <c r="L98" s="12">
        <f t="shared" si="20"/>
        <v>2921.44</v>
      </c>
      <c r="M98" s="12" t="e">
        <f t="shared" si="17"/>
        <v>#REF!</v>
      </c>
    </row>
    <row r="99" spans="1:13" hidden="1" x14ac:dyDescent="0.25">
      <c r="A99" t="s">
        <v>14</v>
      </c>
      <c r="B99" t="s">
        <v>22</v>
      </c>
      <c r="D99" t="s">
        <v>98</v>
      </c>
      <c r="E99" s="7">
        <v>1</v>
      </c>
      <c r="F99" t="s">
        <v>122</v>
      </c>
      <c r="G99" s="14">
        <v>2080</v>
      </c>
      <c r="H99" s="8">
        <v>18.21</v>
      </c>
      <c r="I99" s="12">
        <f t="shared" si="19"/>
        <v>37876.800000000003</v>
      </c>
      <c r="J99" s="12" t="e">
        <f t="shared" si="18"/>
        <v>#REF!</v>
      </c>
      <c r="K99" s="12">
        <v>0</v>
      </c>
      <c r="L99" s="12">
        <f t="shared" si="20"/>
        <v>2897.58</v>
      </c>
      <c r="M99" s="12" t="e">
        <f t="shared" si="17"/>
        <v>#REF!</v>
      </c>
    </row>
    <row r="100" spans="1:13" hidden="1" x14ac:dyDescent="0.25">
      <c r="A100" t="s">
        <v>14</v>
      </c>
      <c r="B100" t="s">
        <v>22</v>
      </c>
      <c r="D100" t="s">
        <v>103</v>
      </c>
      <c r="E100" s="7">
        <v>1</v>
      </c>
      <c r="F100" t="s">
        <v>122</v>
      </c>
      <c r="G100" s="14">
        <v>2080</v>
      </c>
      <c r="H100" s="8">
        <v>19.600000000000001</v>
      </c>
      <c r="I100" s="12">
        <f t="shared" si="19"/>
        <v>40768</v>
      </c>
      <c r="J100" s="12" t="e">
        <f t="shared" si="18"/>
        <v>#REF!</v>
      </c>
      <c r="K100" s="12">
        <v>0</v>
      </c>
      <c r="L100" s="12">
        <f t="shared" si="20"/>
        <v>3118.75</v>
      </c>
      <c r="M100" s="12" t="e">
        <f t="shared" si="17"/>
        <v>#REF!</v>
      </c>
    </row>
    <row r="101" spans="1:13" hidden="1" x14ac:dyDescent="0.25">
      <c r="A101" t="s">
        <v>14</v>
      </c>
      <c r="B101" t="s">
        <v>22</v>
      </c>
      <c r="D101" t="s">
        <v>104</v>
      </c>
      <c r="E101" s="7">
        <v>1</v>
      </c>
      <c r="F101" t="s">
        <v>122</v>
      </c>
      <c r="G101" s="14">
        <v>2080</v>
      </c>
      <c r="H101" s="8">
        <v>21.09</v>
      </c>
      <c r="I101" s="12">
        <f t="shared" si="19"/>
        <v>43867.199999999997</v>
      </c>
      <c r="J101" s="12" t="e">
        <f t="shared" si="18"/>
        <v>#REF!</v>
      </c>
      <c r="K101" s="12">
        <v>0</v>
      </c>
      <c r="L101" s="12">
        <f t="shared" si="20"/>
        <v>3355.84</v>
      </c>
      <c r="M101" s="12" t="e">
        <f t="shared" ref="M101:M107" si="21">SUM(I101:L101)</f>
        <v>#REF!</v>
      </c>
    </row>
    <row r="102" spans="1:13" hidden="1" x14ac:dyDescent="0.25">
      <c r="A102" t="s">
        <v>58</v>
      </c>
      <c r="B102" t="s">
        <v>58</v>
      </c>
      <c r="D102" t="s">
        <v>73</v>
      </c>
      <c r="E102" s="7">
        <v>0.25</v>
      </c>
      <c r="F102" t="s">
        <v>122</v>
      </c>
      <c r="G102" s="14">
        <v>2080</v>
      </c>
      <c r="H102" s="8">
        <v>26.05</v>
      </c>
      <c r="I102" s="12">
        <f t="shared" si="19"/>
        <v>13546</v>
      </c>
      <c r="J102" s="12" t="e">
        <f t="shared" si="18"/>
        <v>#REF!</v>
      </c>
      <c r="K102" s="12">
        <f>ROUND(+I102*0.065,2)</f>
        <v>880.49</v>
      </c>
      <c r="L102" s="12">
        <f t="shared" si="20"/>
        <v>1036.27</v>
      </c>
      <c r="M102" s="12" t="e">
        <f t="shared" si="21"/>
        <v>#REF!</v>
      </c>
    </row>
    <row r="103" spans="1:13" hidden="1" x14ac:dyDescent="0.25">
      <c r="A103" t="s">
        <v>19</v>
      </c>
      <c r="B103" t="s">
        <v>57</v>
      </c>
      <c r="D103" t="s">
        <v>73</v>
      </c>
      <c r="E103" s="7">
        <v>0.25</v>
      </c>
      <c r="F103" t="s">
        <v>122</v>
      </c>
      <c r="G103" s="14">
        <v>2080</v>
      </c>
      <c r="H103" s="8">
        <v>26.05</v>
      </c>
      <c r="I103" s="12">
        <f t="shared" si="19"/>
        <v>13546</v>
      </c>
      <c r="J103" s="12" t="e">
        <f t="shared" si="18"/>
        <v>#REF!</v>
      </c>
      <c r="K103" s="12">
        <f>ROUND(+I103*0.065,2)</f>
        <v>880.49</v>
      </c>
      <c r="L103" s="12">
        <f t="shared" si="20"/>
        <v>1036.27</v>
      </c>
      <c r="M103" s="12" t="e">
        <f t="shared" si="21"/>
        <v>#REF!</v>
      </c>
    </row>
    <row r="104" spans="1:13" hidden="1" x14ac:dyDescent="0.25">
      <c r="A104" t="s">
        <v>19</v>
      </c>
      <c r="B104" t="s">
        <v>56</v>
      </c>
      <c r="D104" t="s">
        <v>73</v>
      </c>
      <c r="E104" s="7">
        <v>0.25</v>
      </c>
      <c r="F104" t="s">
        <v>122</v>
      </c>
      <c r="G104" s="14">
        <v>2080</v>
      </c>
      <c r="H104" s="8">
        <v>26.05</v>
      </c>
      <c r="I104" s="12">
        <f t="shared" si="19"/>
        <v>13546</v>
      </c>
      <c r="J104" s="12" t="e">
        <f t="shared" si="18"/>
        <v>#REF!</v>
      </c>
      <c r="K104" s="12">
        <f>ROUND(+I104*0.065,2)</f>
        <v>880.49</v>
      </c>
      <c r="L104" s="12">
        <f t="shared" si="20"/>
        <v>1036.27</v>
      </c>
      <c r="M104" s="12" t="e">
        <f t="shared" si="21"/>
        <v>#REF!</v>
      </c>
    </row>
    <row r="105" spans="1:13" hidden="1" x14ac:dyDescent="0.25">
      <c r="A105" t="s">
        <v>14</v>
      </c>
      <c r="B105" t="s">
        <v>22</v>
      </c>
      <c r="D105" t="s">
        <v>106</v>
      </c>
      <c r="E105" s="7">
        <v>1</v>
      </c>
      <c r="F105" t="s">
        <v>122</v>
      </c>
      <c r="G105" s="14">
        <v>2080</v>
      </c>
      <c r="H105" s="8">
        <v>21.87</v>
      </c>
      <c r="I105" s="12">
        <f t="shared" si="19"/>
        <v>45489.599999999999</v>
      </c>
      <c r="J105" s="12" t="e">
        <f t="shared" si="18"/>
        <v>#REF!</v>
      </c>
      <c r="K105" s="12">
        <v>0</v>
      </c>
      <c r="L105" s="12">
        <f t="shared" si="20"/>
        <v>3479.95</v>
      </c>
      <c r="M105" s="12" t="e">
        <f t="shared" si="21"/>
        <v>#REF!</v>
      </c>
    </row>
    <row r="106" spans="1:13" hidden="1" x14ac:dyDescent="0.25">
      <c r="A106" t="s">
        <v>78</v>
      </c>
      <c r="B106" t="s">
        <v>79</v>
      </c>
      <c r="D106" t="s">
        <v>109</v>
      </c>
      <c r="E106" s="7">
        <v>1</v>
      </c>
      <c r="F106" t="s">
        <v>121</v>
      </c>
      <c r="G106" s="14">
        <v>114.39</v>
      </c>
      <c r="H106" s="8">
        <v>13.38</v>
      </c>
      <c r="I106" s="12">
        <f t="shared" si="19"/>
        <v>1530.538</v>
      </c>
      <c r="J106" s="12" t="e">
        <f t="shared" si="18"/>
        <v>#REF!</v>
      </c>
      <c r="K106" s="12">
        <f>ROUND(+I106*0.065,2)</f>
        <v>99.48</v>
      </c>
      <c r="L106" s="12">
        <f t="shared" si="20"/>
        <v>117.09</v>
      </c>
      <c r="M106" s="12" t="e">
        <f t="shared" si="21"/>
        <v>#REF!</v>
      </c>
    </row>
    <row r="107" spans="1:13" hidden="1" x14ac:dyDescent="0.25">
      <c r="A107" t="s">
        <v>14</v>
      </c>
      <c r="B107" t="s">
        <v>22</v>
      </c>
      <c r="D107" t="s">
        <v>111</v>
      </c>
      <c r="E107" s="7">
        <v>1</v>
      </c>
      <c r="F107" t="s">
        <v>122</v>
      </c>
      <c r="G107" s="14">
        <v>2080</v>
      </c>
      <c r="H107" s="8">
        <v>24.55</v>
      </c>
      <c r="I107" s="12">
        <f t="shared" si="19"/>
        <v>51064</v>
      </c>
      <c r="J107" s="12" t="e">
        <f t="shared" si="18"/>
        <v>#REF!</v>
      </c>
      <c r="K107" s="12">
        <v>0</v>
      </c>
      <c r="L107" s="12">
        <f t="shared" si="20"/>
        <v>3906.4</v>
      </c>
      <c r="M107" s="12" t="e">
        <f t="shared" si="21"/>
        <v>#REF!</v>
      </c>
    </row>
    <row r="108" spans="1:13" hidden="1" x14ac:dyDescent="0.25">
      <c r="A108" t="s">
        <v>14</v>
      </c>
      <c r="B108" t="s">
        <v>117</v>
      </c>
      <c r="D108" t="s">
        <v>116</v>
      </c>
      <c r="E108" s="7">
        <v>1</v>
      </c>
      <c r="F108" t="s">
        <v>121</v>
      </c>
      <c r="G108" s="14">
        <v>2080</v>
      </c>
      <c r="H108" s="8">
        <v>17.329999999999998</v>
      </c>
      <c r="J108" s="12" t="e">
        <f t="shared" si="18"/>
        <v>#REF!</v>
      </c>
    </row>
    <row r="109" spans="1:13" hidden="1" x14ac:dyDescent="0.25">
      <c r="A109" t="s">
        <v>14</v>
      </c>
      <c r="B109" t="s">
        <v>63</v>
      </c>
      <c r="D109" t="s">
        <v>37</v>
      </c>
      <c r="E109" s="7">
        <v>1</v>
      </c>
      <c r="F109" t="s">
        <v>122</v>
      </c>
      <c r="G109" s="14">
        <v>2080</v>
      </c>
      <c r="H109" s="8">
        <v>15.34</v>
      </c>
      <c r="I109" s="12">
        <f t="shared" ref="I109:I126" si="22">ROUND((+G109*E109)*H109,3)</f>
        <v>31907.200000000001</v>
      </c>
      <c r="J109" s="12" t="e">
        <f t="shared" si="18"/>
        <v>#REF!</v>
      </c>
      <c r="K109" s="12">
        <v>0</v>
      </c>
      <c r="L109" s="12">
        <f t="shared" ref="L109:L126" si="23">ROUND(I109*0.0765,2)</f>
        <v>2440.9</v>
      </c>
      <c r="M109" s="12" t="e">
        <f t="shared" ref="M109:M135" si="24">SUM(I109:L109)</f>
        <v>#REF!</v>
      </c>
    </row>
    <row r="110" spans="1:13" hidden="1" x14ac:dyDescent="0.25">
      <c r="A110" t="s">
        <v>14</v>
      </c>
      <c r="B110" t="s">
        <v>63</v>
      </c>
      <c r="D110" t="s">
        <v>66</v>
      </c>
      <c r="E110" s="7">
        <v>1</v>
      </c>
      <c r="F110" t="s">
        <v>122</v>
      </c>
      <c r="G110" s="14">
        <v>2080</v>
      </c>
      <c r="H110" s="8">
        <v>19.88</v>
      </c>
      <c r="I110" s="12">
        <f t="shared" si="22"/>
        <v>41350.400000000001</v>
      </c>
      <c r="J110" s="12" t="e">
        <f t="shared" si="18"/>
        <v>#REF!</v>
      </c>
      <c r="K110" s="12">
        <v>0</v>
      </c>
      <c r="L110" s="12">
        <f t="shared" si="23"/>
        <v>3163.31</v>
      </c>
      <c r="M110" s="12" t="e">
        <f t="shared" si="24"/>
        <v>#REF!</v>
      </c>
    </row>
    <row r="111" spans="1:13" hidden="1" x14ac:dyDescent="0.25">
      <c r="A111" t="s">
        <v>62</v>
      </c>
      <c r="B111" t="s">
        <v>62</v>
      </c>
      <c r="D111" t="s">
        <v>125</v>
      </c>
      <c r="E111" s="7">
        <v>0.09</v>
      </c>
      <c r="F111" t="s">
        <v>122</v>
      </c>
      <c r="G111" s="14">
        <v>2080</v>
      </c>
      <c r="H111" s="8">
        <v>50.22</v>
      </c>
      <c r="I111" s="12">
        <f t="shared" si="22"/>
        <v>9401.1839999999993</v>
      </c>
      <c r="J111" s="12" t="e">
        <f t="shared" si="18"/>
        <v>#REF!</v>
      </c>
      <c r="K111" s="12">
        <f>ROUND(+I111*0.065,2)</f>
        <v>611.08000000000004</v>
      </c>
      <c r="L111" s="12">
        <f t="shared" si="23"/>
        <v>719.19</v>
      </c>
      <c r="M111" s="12" t="e">
        <f t="shared" si="24"/>
        <v>#REF!</v>
      </c>
    </row>
    <row r="112" spans="1:13" hidden="1" x14ac:dyDescent="0.25">
      <c r="A112" t="s">
        <v>58</v>
      </c>
      <c r="B112" t="s">
        <v>58</v>
      </c>
      <c r="D112" t="s">
        <v>125</v>
      </c>
      <c r="E112" s="7">
        <v>0.01</v>
      </c>
      <c r="F112" t="s">
        <v>122</v>
      </c>
      <c r="G112" s="14">
        <v>2080</v>
      </c>
      <c r="H112" s="8">
        <v>50.22</v>
      </c>
      <c r="I112" s="12">
        <f t="shared" si="22"/>
        <v>1044.576</v>
      </c>
      <c r="J112" s="12" t="e">
        <f t="shared" si="18"/>
        <v>#REF!</v>
      </c>
      <c r="K112" s="12">
        <f>ROUND(+I112*0.065,2)</f>
        <v>67.900000000000006</v>
      </c>
      <c r="L112" s="12">
        <f t="shared" si="23"/>
        <v>79.91</v>
      </c>
      <c r="M112" s="12" t="e">
        <f t="shared" si="24"/>
        <v>#REF!</v>
      </c>
    </row>
    <row r="113" spans="1:13" hidden="1" x14ac:dyDescent="0.25">
      <c r="A113" t="s">
        <v>19</v>
      </c>
      <c r="B113" t="s">
        <v>19</v>
      </c>
      <c r="D113" t="s">
        <v>125</v>
      </c>
      <c r="E113" s="7">
        <v>0.2</v>
      </c>
      <c r="F113" t="s">
        <v>122</v>
      </c>
      <c r="G113" s="14">
        <v>2080</v>
      </c>
      <c r="H113" s="8">
        <v>50.22</v>
      </c>
      <c r="I113" s="12">
        <f t="shared" si="22"/>
        <v>20891.52</v>
      </c>
      <c r="J113" s="12" t="e">
        <f t="shared" si="18"/>
        <v>#REF!</v>
      </c>
      <c r="K113" s="12">
        <f>ROUND(+I113*0.065,2)</f>
        <v>1357.95</v>
      </c>
      <c r="L113" s="12">
        <f t="shared" si="23"/>
        <v>1598.2</v>
      </c>
      <c r="M113" s="12" t="e">
        <f t="shared" si="24"/>
        <v>#REF!</v>
      </c>
    </row>
    <row r="114" spans="1:13" hidden="1" x14ac:dyDescent="0.25">
      <c r="A114" t="s">
        <v>14</v>
      </c>
      <c r="B114" t="s">
        <v>67</v>
      </c>
      <c r="D114" t="s">
        <v>18</v>
      </c>
      <c r="E114" s="7">
        <v>0.2</v>
      </c>
      <c r="F114" t="s">
        <v>122</v>
      </c>
      <c r="G114" s="14">
        <v>2080</v>
      </c>
      <c r="H114" s="8">
        <v>27.95</v>
      </c>
      <c r="I114" s="12">
        <f t="shared" si="22"/>
        <v>11627.2</v>
      </c>
      <c r="J114" s="12" t="e">
        <f t="shared" si="18"/>
        <v>#REF!</v>
      </c>
      <c r="K114" s="12">
        <f>ROUND(+I114*0.065,2)</f>
        <v>755.77</v>
      </c>
      <c r="L114" s="12">
        <f t="shared" si="23"/>
        <v>889.48</v>
      </c>
      <c r="M114" s="12" t="e">
        <f t="shared" si="24"/>
        <v>#REF!</v>
      </c>
    </row>
    <row r="115" spans="1:13" hidden="1" x14ac:dyDescent="0.25">
      <c r="A115" t="s">
        <v>9</v>
      </c>
      <c r="B115" t="s">
        <v>10</v>
      </c>
      <c r="C115" t="s">
        <v>135</v>
      </c>
      <c r="D115" t="s">
        <v>119</v>
      </c>
      <c r="E115" s="7">
        <v>1</v>
      </c>
      <c r="F115" t="s">
        <v>122</v>
      </c>
      <c r="G115" s="14">
        <v>2080</v>
      </c>
      <c r="H115" s="8">
        <v>25.96</v>
      </c>
      <c r="I115" s="12">
        <f t="shared" si="22"/>
        <v>53996.800000000003</v>
      </c>
      <c r="J115" s="12" t="e">
        <f t="shared" si="18"/>
        <v>#REF!</v>
      </c>
      <c r="K115" s="12">
        <f>ROUND(+I115*0.065,2)</f>
        <v>3509.79</v>
      </c>
      <c r="L115" s="12">
        <f t="shared" si="23"/>
        <v>4130.76</v>
      </c>
      <c r="M115" s="12" t="e">
        <f t="shared" si="24"/>
        <v>#REF!</v>
      </c>
    </row>
    <row r="116" spans="1:13" hidden="1" x14ac:dyDescent="0.25">
      <c r="A116" t="s">
        <v>9</v>
      </c>
      <c r="B116" t="s">
        <v>10</v>
      </c>
      <c r="C116" t="s">
        <v>132</v>
      </c>
      <c r="D116" t="s">
        <v>120</v>
      </c>
      <c r="E116" s="7">
        <v>1</v>
      </c>
      <c r="F116" t="s">
        <v>121</v>
      </c>
      <c r="G116" s="14">
        <f>37.5*26</f>
        <v>975</v>
      </c>
      <c r="H116" s="8">
        <v>15.91</v>
      </c>
      <c r="I116" s="12">
        <f t="shared" si="22"/>
        <v>15512.25</v>
      </c>
      <c r="J116" s="12">
        <v>0</v>
      </c>
      <c r="K116" s="12">
        <v>0</v>
      </c>
      <c r="L116" s="12">
        <f t="shared" si="23"/>
        <v>1186.69</v>
      </c>
      <c r="M116" s="12">
        <f t="shared" si="24"/>
        <v>16698.939999999999</v>
      </c>
    </row>
    <row r="117" spans="1:13" hidden="1" x14ac:dyDescent="0.25">
      <c r="A117" t="s">
        <v>19</v>
      </c>
      <c r="B117" t="s">
        <v>20</v>
      </c>
      <c r="D117" t="s">
        <v>123</v>
      </c>
      <c r="E117" s="7">
        <v>1</v>
      </c>
      <c r="F117" t="s">
        <v>122</v>
      </c>
      <c r="G117" s="14">
        <v>2080</v>
      </c>
      <c r="H117" s="8">
        <v>15.5</v>
      </c>
      <c r="I117" s="12">
        <f t="shared" si="22"/>
        <v>32240</v>
      </c>
      <c r="J117" s="12" t="e">
        <f t="shared" ref="J117:J131" si="25">healthcare*E117</f>
        <v>#REF!</v>
      </c>
      <c r="K117" s="12">
        <f t="shared" ref="K117:K126" si="26">ROUND(+I117*0.065,2)</f>
        <v>2095.6</v>
      </c>
      <c r="L117" s="12">
        <f t="shared" si="23"/>
        <v>2466.36</v>
      </c>
      <c r="M117" s="12" t="e">
        <f t="shared" si="24"/>
        <v>#REF!</v>
      </c>
    </row>
    <row r="118" spans="1:13" hidden="1" x14ac:dyDescent="0.25">
      <c r="A118" t="s">
        <v>62</v>
      </c>
      <c r="B118" t="s">
        <v>62</v>
      </c>
      <c r="D118" t="s">
        <v>127</v>
      </c>
      <c r="E118" s="7">
        <v>0.3</v>
      </c>
      <c r="F118" t="s">
        <v>122</v>
      </c>
      <c r="G118" s="14">
        <v>2080</v>
      </c>
      <c r="H118" s="8">
        <v>21.64</v>
      </c>
      <c r="I118" s="12">
        <f t="shared" si="22"/>
        <v>13503.36</v>
      </c>
      <c r="J118" s="12" t="e">
        <f t="shared" si="25"/>
        <v>#REF!</v>
      </c>
      <c r="K118" s="12">
        <f t="shared" si="26"/>
        <v>877.72</v>
      </c>
      <c r="L118" s="12">
        <f t="shared" si="23"/>
        <v>1033.01</v>
      </c>
      <c r="M118" s="12" t="e">
        <f t="shared" si="24"/>
        <v>#REF!</v>
      </c>
    </row>
    <row r="119" spans="1:13" hidden="1" x14ac:dyDescent="0.25">
      <c r="A119" t="s">
        <v>19</v>
      </c>
      <c r="B119" t="s">
        <v>19</v>
      </c>
      <c r="D119" t="s">
        <v>127</v>
      </c>
      <c r="E119" s="7">
        <v>0.25</v>
      </c>
      <c r="F119" t="s">
        <v>122</v>
      </c>
      <c r="G119" s="14">
        <v>2080</v>
      </c>
      <c r="H119" s="8">
        <v>21.64</v>
      </c>
      <c r="I119" s="12">
        <f t="shared" si="22"/>
        <v>11252.8</v>
      </c>
      <c r="J119" s="12" t="e">
        <f t="shared" si="25"/>
        <v>#REF!</v>
      </c>
      <c r="K119" s="12">
        <f t="shared" si="26"/>
        <v>731.43</v>
      </c>
      <c r="L119" s="12">
        <f t="shared" si="23"/>
        <v>860.84</v>
      </c>
      <c r="M119" s="12" t="e">
        <f t="shared" si="24"/>
        <v>#REF!</v>
      </c>
    </row>
    <row r="120" spans="1:13" hidden="1" x14ac:dyDescent="0.25">
      <c r="A120" t="s">
        <v>14</v>
      </c>
      <c r="B120" t="s">
        <v>54</v>
      </c>
      <c r="D120" t="s">
        <v>55</v>
      </c>
      <c r="E120" s="7">
        <v>0.25</v>
      </c>
      <c r="F120" t="s">
        <v>122</v>
      </c>
      <c r="G120" s="14">
        <v>2080</v>
      </c>
      <c r="H120" s="8">
        <v>19.760000000000002</v>
      </c>
      <c r="I120" s="12">
        <f t="shared" si="22"/>
        <v>10275.200000000001</v>
      </c>
      <c r="J120" s="12" t="e">
        <f t="shared" si="25"/>
        <v>#REF!</v>
      </c>
      <c r="K120" s="12">
        <f t="shared" si="26"/>
        <v>667.89</v>
      </c>
      <c r="L120" s="12">
        <f t="shared" si="23"/>
        <v>786.05</v>
      </c>
      <c r="M120" s="12" t="e">
        <f t="shared" si="24"/>
        <v>#REF!</v>
      </c>
    </row>
    <row r="121" spans="1:13" hidden="1" x14ac:dyDescent="0.25">
      <c r="A121" t="s">
        <v>14</v>
      </c>
      <c r="B121" t="s">
        <v>54</v>
      </c>
      <c r="D121" t="s">
        <v>68</v>
      </c>
      <c r="E121" s="7">
        <v>0.25</v>
      </c>
      <c r="F121" t="s">
        <v>122</v>
      </c>
      <c r="G121" s="14">
        <v>2080</v>
      </c>
      <c r="H121" s="8">
        <v>15.56</v>
      </c>
      <c r="I121" s="12">
        <f t="shared" si="22"/>
        <v>8091.2</v>
      </c>
      <c r="J121" s="12" t="e">
        <f t="shared" si="25"/>
        <v>#REF!</v>
      </c>
      <c r="K121" s="12">
        <f t="shared" si="26"/>
        <v>525.92999999999995</v>
      </c>
      <c r="L121" s="12">
        <f t="shared" si="23"/>
        <v>618.98</v>
      </c>
      <c r="M121" s="12" t="e">
        <f t="shared" si="24"/>
        <v>#REF!</v>
      </c>
    </row>
    <row r="122" spans="1:13" hidden="1" x14ac:dyDescent="0.25">
      <c r="A122" t="s">
        <v>14</v>
      </c>
      <c r="B122" t="s">
        <v>54</v>
      </c>
      <c r="D122" s="11" t="s">
        <v>69</v>
      </c>
      <c r="E122" s="7">
        <v>0.25</v>
      </c>
      <c r="F122" t="s">
        <v>122</v>
      </c>
      <c r="G122" s="14">
        <v>2080</v>
      </c>
      <c r="H122" s="8">
        <v>14.28</v>
      </c>
      <c r="I122" s="12">
        <f t="shared" si="22"/>
        <v>7425.6</v>
      </c>
      <c r="J122" s="12" t="e">
        <f t="shared" si="25"/>
        <v>#REF!</v>
      </c>
      <c r="K122" s="12">
        <f t="shared" si="26"/>
        <v>482.66</v>
      </c>
      <c r="L122" s="12">
        <f t="shared" si="23"/>
        <v>568.05999999999995</v>
      </c>
      <c r="M122" s="12" t="e">
        <f t="shared" si="24"/>
        <v>#REF!</v>
      </c>
    </row>
    <row r="123" spans="1:13" hidden="1" x14ac:dyDescent="0.25">
      <c r="A123" t="s">
        <v>14</v>
      </c>
      <c r="B123" t="s">
        <v>54</v>
      </c>
      <c r="D123" t="s">
        <v>73</v>
      </c>
      <c r="E123" s="7">
        <v>0.25</v>
      </c>
      <c r="F123" t="s">
        <v>122</v>
      </c>
      <c r="G123" s="14">
        <v>2080</v>
      </c>
      <c r="H123" s="8">
        <v>26.05</v>
      </c>
      <c r="I123" s="12">
        <f t="shared" si="22"/>
        <v>13546</v>
      </c>
      <c r="J123" s="12" t="e">
        <f t="shared" si="25"/>
        <v>#REF!</v>
      </c>
      <c r="K123" s="12">
        <f t="shared" si="26"/>
        <v>880.49</v>
      </c>
      <c r="L123" s="12">
        <f t="shared" si="23"/>
        <v>1036.27</v>
      </c>
      <c r="M123" s="12" t="e">
        <f t="shared" si="24"/>
        <v>#REF!</v>
      </c>
    </row>
    <row r="124" spans="1:13" hidden="1" x14ac:dyDescent="0.25">
      <c r="A124" t="s">
        <v>62</v>
      </c>
      <c r="B124" t="s">
        <v>62</v>
      </c>
      <c r="D124" t="s">
        <v>124</v>
      </c>
      <c r="E124" s="7">
        <v>0.14000000000000001</v>
      </c>
      <c r="F124" t="s">
        <v>122</v>
      </c>
      <c r="G124" s="14">
        <v>2080</v>
      </c>
      <c r="H124" s="8">
        <v>16</v>
      </c>
      <c r="I124" s="12">
        <f t="shared" si="22"/>
        <v>4659.2</v>
      </c>
      <c r="J124" s="12" t="e">
        <f t="shared" si="25"/>
        <v>#REF!</v>
      </c>
      <c r="K124" s="12">
        <f t="shared" si="26"/>
        <v>302.85000000000002</v>
      </c>
      <c r="L124" s="12">
        <f t="shared" si="23"/>
        <v>356.43</v>
      </c>
      <c r="M124" s="12" t="e">
        <f t="shared" si="24"/>
        <v>#REF!</v>
      </c>
    </row>
    <row r="125" spans="1:13" hidden="1" x14ac:dyDescent="0.25">
      <c r="A125" t="s">
        <v>58</v>
      </c>
      <c r="B125" t="s">
        <v>58</v>
      </c>
      <c r="D125" t="s">
        <v>124</v>
      </c>
      <c r="E125" s="7">
        <v>0.01</v>
      </c>
      <c r="F125" t="s">
        <v>122</v>
      </c>
      <c r="G125" s="14">
        <v>2080</v>
      </c>
      <c r="H125" s="8">
        <v>16</v>
      </c>
      <c r="I125" s="12">
        <f t="shared" si="22"/>
        <v>332.8</v>
      </c>
      <c r="J125" s="12" t="e">
        <f t="shared" si="25"/>
        <v>#REF!</v>
      </c>
      <c r="K125" s="12">
        <f t="shared" si="26"/>
        <v>21.63</v>
      </c>
      <c r="L125" s="12">
        <f t="shared" si="23"/>
        <v>25.46</v>
      </c>
      <c r="M125" s="12" t="e">
        <f t="shared" si="24"/>
        <v>#REF!</v>
      </c>
    </row>
    <row r="126" spans="1:13" hidden="1" x14ac:dyDescent="0.25">
      <c r="A126" t="s">
        <v>19</v>
      </c>
      <c r="B126" t="s">
        <v>19</v>
      </c>
      <c r="D126" t="s">
        <v>124</v>
      </c>
      <c r="E126" s="7">
        <v>0.75</v>
      </c>
      <c r="F126" t="s">
        <v>122</v>
      </c>
      <c r="G126" s="14">
        <v>2080</v>
      </c>
      <c r="H126" s="8">
        <v>16</v>
      </c>
      <c r="I126" s="12">
        <f t="shared" si="22"/>
        <v>24960</v>
      </c>
      <c r="J126" s="12" t="e">
        <f t="shared" si="25"/>
        <v>#REF!</v>
      </c>
      <c r="K126" s="12">
        <f t="shared" si="26"/>
        <v>1622.4</v>
      </c>
      <c r="L126" s="12">
        <f t="shared" si="23"/>
        <v>1909.44</v>
      </c>
      <c r="M126" s="12" t="e">
        <f t="shared" si="24"/>
        <v>#REF!</v>
      </c>
    </row>
    <row r="127" spans="1:13" hidden="1" x14ac:dyDescent="0.25">
      <c r="A127" t="s">
        <v>19</v>
      </c>
      <c r="B127" t="s">
        <v>56</v>
      </c>
      <c r="D127" t="s">
        <v>112</v>
      </c>
      <c r="E127" s="7">
        <v>1</v>
      </c>
      <c r="F127" t="s">
        <v>122</v>
      </c>
      <c r="H127" s="8">
        <v>15</v>
      </c>
      <c r="J127" s="12" t="e">
        <f t="shared" si="25"/>
        <v>#REF!</v>
      </c>
      <c r="M127" s="12" t="e">
        <f t="shared" si="24"/>
        <v>#REF!</v>
      </c>
    </row>
    <row r="128" spans="1:13" hidden="1" x14ac:dyDescent="0.25">
      <c r="A128" t="s">
        <v>19</v>
      </c>
      <c r="B128" t="s">
        <v>20</v>
      </c>
      <c r="D128" t="s">
        <v>114</v>
      </c>
      <c r="E128" s="7">
        <v>1</v>
      </c>
      <c r="F128" t="s">
        <v>121</v>
      </c>
      <c r="H128" s="8">
        <v>20.27</v>
      </c>
      <c r="J128" s="12" t="e">
        <f t="shared" si="25"/>
        <v>#REF!</v>
      </c>
      <c r="M128" s="12" t="e">
        <f t="shared" si="24"/>
        <v>#REF!</v>
      </c>
    </row>
    <row r="129" spans="1:13" hidden="1" x14ac:dyDescent="0.25">
      <c r="A129" t="s">
        <v>19</v>
      </c>
      <c r="B129" t="s">
        <v>20</v>
      </c>
      <c r="D129" t="s">
        <v>114</v>
      </c>
      <c r="E129" s="7">
        <v>1</v>
      </c>
      <c r="F129" t="s">
        <v>121</v>
      </c>
      <c r="G129" s="14">
        <f>56*26</f>
        <v>1456</v>
      </c>
      <c r="H129" s="8">
        <v>20.27</v>
      </c>
      <c r="I129" s="12">
        <f t="shared" ref="I129:I135" si="27">ROUND((+G129*E129)*H129,3)</f>
        <v>29513.119999999999</v>
      </c>
      <c r="J129" s="12" t="e">
        <f t="shared" si="25"/>
        <v>#REF!</v>
      </c>
      <c r="K129" s="12">
        <f>ROUND(+I129*0.065,2)</f>
        <v>1918.35</v>
      </c>
      <c r="L129" s="12">
        <f t="shared" ref="L129:L135" si="28">ROUND(I129*0.0765,2)</f>
        <v>2257.75</v>
      </c>
      <c r="M129" s="12" t="e">
        <f t="shared" si="24"/>
        <v>#REF!</v>
      </c>
    </row>
    <row r="130" spans="1:13" s="5" customFormat="1" hidden="1" x14ac:dyDescent="0.25">
      <c r="A130" t="s">
        <v>14</v>
      </c>
      <c r="B130" t="s">
        <v>76</v>
      </c>
      <c r="C130"/>
      <c r="D130" t="s">
        <v>77</v>
      </c>
      <c r="E130" s="7">
        <v>1</v>
      </c>
      <c r="F130" t="s">
        <v>122</v>
      </c>
      <c r="G130" s="14">
        <v>2080</v>
      </c>
      <c r="H130" s="8">
        <v>26.37</v>
      </c>
      <c r="I130" s="12">
        <f t="shared" si="27"/>
        <v>54849.599999999999</v>
      </c>
      <c r="J130" s="12" t="e">
        <f t="shared" si="25"/>
        <v>#REF!</v>
      </c>
      <c r="K130" s="12">
        <f>ROUND(+I130*0.065,2)</f>
        <v>3565.22</v>
      </c>
      <c r="L130" s="12">
        <f t="shared" si="28"/>
        <v>4195.99</v>
      </c>
      <c r="M130" s="12" t="e">
        <f t="shared" si="24"/>
        <v>#REF!</v>
      </c>
    </row>
    <row r="131" spans="1:13" s="5" customFormat="1" hidden="1" x14ac:dyDescent="0.25">
      <c r="A131" t="s">
        <v>14</v>
      </c>
      <c r="B131" t="s">
        <v>76</v>
      </c>
      <c r="C131"/>
      <c r="D131" t="s">
        <v>126</v>
      </c>
      <c r="E131" s="7">
        <v>1</v>
      </c>
      <c r="F131" t="s">
        <v>121</v>
      </c>
      <c r="G131" s="14">
        <f>24*52</f>
        <v>1248</v>
      </c>
      <c r="H131" s="8">
        <v>17.55</v>
      </c>
      <c r="I131" s="12">
        <f t="shared" si="27"/>
        <v>21902.400000000001</v>
      </c>
      <c r="J131" s="12" t="e">
        <f t="shared" si="25"/>
        <v>#REF!</v>
      </c>
      <c r="K131" s="12"/>
      <c r="L131" s="12">
        <f t="shared" si="28"/>
        <v>1675.53</v>
      </c>
      <c r="M131" s="12" t="e">
        <f t="shared" si="24"/>
        <v>#REF!</v>
      </c>
    </row>
    <row r="132" spans="1:13" hidden="1" x14ac:dyDescent="0.25">
      <c r="A132" t="s">
        <v>62</v>
      </c>
      <c r="B132" t="s">
        <v>62</v>
      </c>
      <c r="C132" t="s">
        <v>145</v>
      </c>
      <c r="D132" t="s">
        <v>108</v>
      </c>
      <c r="E132" s="7">
        <v>0.09</v>
      </c>
      <c r="F132" t="s">
        <v>122</v>
      </c>
      <c r="G132" s="14">
        <v>2080</v>
      </c>
      <c r="H132" s="8">
        <v>61.06</v>
      </c>
      <c r="I132" s="12">
        <f t="shared" si="27"/>
        <v>11430.432000000001</v>
      </c>
      <c r="J132" s="12" t="e">
        <f>WWHEALTH*E132</f>
        <v>#REF!</v>
      </c>
      <c r="K132" s="12">
        <f>ROUND(+I132*0.065,2)</f>
        <v>742.98</v>
      </c>
      <c r="L132" s="12">
        <f t="shared" si="28"/>
        <v>874.43</v>
      </c>
      <c r="M132" s="12" t="e">
        <f t="shared" si="24"/>
        <v>#REF!</v>
      </c>
    </row>
    <row r="133" spans="1:13" hidden="1" x14ac:dyDescent="0.25">
      <c r="A133" t="s">
        <v>58</v>
      </c>
      <c r="B133" t="s">
        <v>58</v>
      </c>
      <c r="C133" t="s">
        <v>145</v>
      </c>
      <c r="D133" t="s">
        <v>108</v>
      </c>
      <c r="E133" s="7">
        <v>0.01</v>
      </c>
      <c r="F133" t="s">
        <v>122</v>
      </c>
      <c r="G133" s="14">
        <v>2080</v>
      </c>
      <c r="H133" s="8">
        <v>61.06</v>
      </c>
      <c r="I133" s="12">
        <f t="shared" si="27"/>
        <v>1270.048</v>
      </c>
      <c r="J133" s="12" t="e">
        <f>WWHEALTH*E133</f>
        <v>#REF!</v>
      </c>
      <c r="K133" s="12">
        <f>ROUND(+I133*0.065,2)</f>
        <v>82.55</v>
      </c>
      <c r="L133" s="12">
        <f t="shared" si="28"/>
        <v>97.16</v>
      </c>
      <c r="M133" s="12" t="e">
        <f t="shared" si="24"/>
        <v>#REF!</v>
      </c>
    </row>
    <row r="134" spans="1:13" hidden="1" x14ac:dyDescent="0.25">
      <c r="A134" t="s">
        <v>19</v>
      </c>
      <c r="B134" t="s">
        <v>19</v>
      </c>
      <c r="C134" t="s">
        <v>145</v>
      </c>
      <c r="D134" t="s">
        <v>108</v>
      </c>
      <c r="E134" s="7">
        <v>0.2</v>
      </c>
      <c r="F134" t="s">
        <v>122</v>
      </c>
      <c r="G134" s="14">
        <v>2080</v>
      </c>
      <c r="H134" s="8">
        <v>61.06</v>
      </c>
      <c r="I134" s="12">
        <f t="shared" si="27"/>
        <v>25400.959999999999</v>
      </c>
      <c r="J134" s="12" t="e">
        <f>WWHEALTH*E134</f>
        <v>#REF!</v>
      </c>
      <c r="K134" s="12">
        <f>ROUND(+I134*0.065,2)</f>
        <v>1651.06</v>
      </c>
      <c r="L134" s="12">
        <f t="shared" si="28"/>
        <v>1943.17</v>
      </c>
      <c r="M134" s="12" t="e">
        <f t="shared" si="24"/>
        <v>#REF!</v>
      </c>
    </row>
    <row r="135" spans="1:13" hidden="1" x14ac:dyDescent="0.25">
      <c r="A135" t="s">
        <v>14</v>
      </c>
      <c r="B135" t="s">
        <v>76</v>
      </c>
      <c r="D135" t="s">
        <v>115</v>
      </c>
      <c r="E135" s="7">
        <v>1</v>
      </c>
      <c r="F135" t="s">
        <v>121</v>
      </c>
      <c r="G135" s="14">
        <f>16*52</f>
        <v>832</v>
      </c>
      <c r="H135" s="8">
        <v>17.55</v>
      </c>
      <c r="I135" s="12">
        <f t="shared" si="27"/>
        <v>14601.6</v>
      </c>
      <c r="J135" s="12" t="e">
        <f>healthcare*E135</f>
        <v>#REF!</v>
      </c>
      <c r="L135" s="12">
        <f t="shared" si="28"/>
        <v>1117.02</v>
      </c>
      <c r="M135" s="12" t="e">
        <f t="shared" si="24"/>
        <v>#REF!</v>
      </c>
    </row>
    <row r="136" spans="1:13" hidden="1" x14ac:dyDescent="0.25">
      <c r="A136" t="s">
        <v>62</v>
      </c>
      <c r="B136" t="s">
        <v>62</v>
      </c>
      <c r="C136" t="s">
        <v>146</v>
      </c>
      <c r="D136" t="s">
        <v>143</v>
      </c>
      <c r="E136" s="7">
        <v>0.09</v>
      </c>
      <c r="F136" t="s">
        <v>122</v>
      </c>
      <c r="G136" s="14">
        <v>2080</v>
      </c>
      <c r="H136" s="8">
        <v>26.75</v>
      </c>
      <c r="I136" s="12">
        <f t="shared" ref="I136:I138" si="29">ROUND((+G136*E136)*H136,3)</f>
        <v>5007.6000000000004</v>
      </c>
      <c r="J136" s="12" t="e">
        <f>WWHEALTH*E136</f>
        <v>#REF!</v>
      </c>
      <c r="K136" s="12">
        <f t="shared" ref="K136:K138" si="30">ROUND(+I136*0.065,2)</f>
        <v>325.49</v>
      </c>
      <c r="L136" s="12">
        <f t="shared" ref="L136:L138" si="31">ROUND(I136*0.0765,2)</f>
        <v>383.08</v>
      </c>
      <c r="M136" s="12" t="e">
        <f t="shared" ref="M136:M138" si="32">SUM(I136:L136)</f>
        <v>#REF!</v>
      </c>
    </row>
    <row r="137" spans="1:13" hidden="1" x14ac:dyDescent="0.25">
      <c r="A137" t="s">
        <v>58</v>
      </c>
      <c r="B137" t="s">
        <v>58</v>
      </c>
      <c r="C137" t="s">
        <v>146</v>
      </c>
      <c r="D137" t="s">
        <v>143</v>
      </c>
      <c r="E137" s="7">
        <v>0.01</v>
      </c>
      <c r="F137" t="s">
        <v>122</v>
      </c>
      <c r="G137" s="14">
        <v>2080</v>
      </c>
      <c r="H137" s="8">
        <v>26.75</v>
      </c>
      <c r="I137" s="12">
        <f t="shared" si="29"/>
        <v>556.4</v>
      </c>
      <c r="J137" s="12" t="e">
        <f>WWHEALTH*E137</f>
        <v>#REF!</v>
      </c>
      <c r="K137" s="12">
        <f t="shared" si="30"/>
        <v>36.17</v>
      </c>
      <c r="L137" s="12">
        <f t="shared" si="31"/>
        <v>42.56</v>
      </c>
      <c r="M137" s="12" t="e">
        <f t="shared" si="32"/>
        <v>#REF!</v>
      </c>
    </row>
    <row r="138" spans="1:13" hidden="1" x14ac:dyDescent="0.25">
      <c r="A138" t="s">
        <v>19</v>
      </c>
      <c r="B138" t="s">
        <v>19</v>
      </c>
      <c r="C138" t="s">
        <v>146</v>
      </c>
      <c r="D138" t="s">
        <v>143</v>
      </c>
      <c r="E138" s="7">
        <v>0.2</v>
      </c>
      <c r="F138" t="s">
        <v>122</v>
      </c>
      <c r="G138" s="14">
        <v>2080</v>
      </c>
      <c r="H138" s="8">
        <v>26.75</v>
      </c>
      <c r="I138" s="12">
        <f t="shared" si="29"/>
        <v>11128</v>
      </c>
      <c r="J138" s="12" t="e">
        <f>WWHEALTH*E138</f>
        <v>#REF!</v>
      </c>
      <c r="K138" s="12">
        <f t="shared" si="30"/>
        <v>723.32</v>
      </c>
      <c r="L138" s="12">
        <f t="shared" si="31"/>
        <v>851.29</v>
      </c>
      <c r="M138" s="12" t="e">
        <f t="shared" si="32"/>
        <v>#REF!</v>
      </c>
    </row>
    <row r="139" spans="1:13" x14ac:dyDescent="0.25">
      <c r="I139" s="12">
        <f>SUBTOTAL(9,I11:I12)</f>
        <v>127851.36</v>
      </c>
      <c r="J139" s="12" t="e">
        <f t="shared" ref="J139:M139" si="33">SUBTOTAL(9,J11:J12)</f>
        <v>#REF!</v>
      </c>
      <c r="K139" s="12">
        <f t="shared" si="33"/>
        <v>8310.34</v>
      </c>
      <c r="L139" s="12">
        <f t="shared" si="33"/>
        <v>9780.6299999999992</v>
      </c>
      <c r="M139" s="12" t="e">
        <f t="shared" si="33"/>
        <v>#REF!</v>
      </c>
    </row>
  </sheetData>
  <autoFilter ref="A1:M138" xr:uid="{00000000-0009-0000-0000-000019000000}">
    <filterColumn colId="0">
      <filters>
        <filter val="General"/>
      </filters>
    </filterColumn>
    <filterColumn colId="1">
      <filters>
        <filter val="Executive"/>
      </filters>
    </filterColumn>
    <sortState xmlns:xlrd2="http://schemas.microsoft.com/office/spreadsheetml/2017/richdata2" ref="A5:M135">
      <sortCondition ref="B1:B138"/>
    </sortState>
  </autoFilter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filterMode="1"/>
  <dimension ref="A1:M132"/>
  <sheetViews>
    <sheetView workbookViewId="0">
      <selection activeCell="J132" sqref="J132"/>
    </sheetView>
  </sheetViews>
  <sheetFormatPr defaultRowHeight="15" x14ac:dyDescent="0.25"/>
  <cols>
    <col min="1" max="1" width="13.42578125" bestFit="1" customWidth="1"/>
    <col min="2" max="3" width="23.710937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3.28515625" style="12" customWidth="1"/>
    <col min="11" max="11" width="12.28515625" style="12" customWidth="1"/>
    <col min="12" max="12" width="8.7109375" style="12"/>
    <col min="13" max="13" width="9.7109375" style="12" bestFit="1" customWidth="1"/>
  </cols>
  <sheetData>
    <row r="1" spans="1:13" s="4" customFormat="1" ht="30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5" t="s">
        <v>5</v>
      </c>
      <c r="J1" s="15" t="s">
        <v>130</v>
      </c>
      <c r="K1" s="15" t="s">
        <v>6</v>
      </c>
      <c r="L1" s="15" t="s">
        <v>7</v>
      </c>
      <c r="M1" s="15" t="s">
        <v>8</v>
      </c>
    </row>
    <row r="2" spans="1:13" hidden="1" x14ac:dyDescent="0.25">
      <c r="A2" t="s">
        <v>62</v>
      </c>
      <c r="B2" t="s">
        <v>62</v>
      </c>
      <c r="D2" t="s">
        <v>16</v>
      </c>
      <c r="E2" s="7">
        <v>0.09</v>
      </c>
      <c r="F2" t="s">
        <v>122</v>
      </c>
      <c r="G2" s="14">
        <v>2080</v>
      </c>
      <c r="H2" s="9">
        <v>27.16</v>
      </c>
      <c r="I2" s="12">
        <f t="shared" ref="I2:I33" si="0">ROUND((+G2*E2)*H2,3)</f>
        <v>5084.3519999999999</v>
      </c>
      <c r="J2" s="12" t="e">
        <f t="shared" ref="J2:J33" si="1">healthcare*E2</f>
        <v>#REF!</v>
      </c>
      <c r="K2" s="12">
        <f>ROUND(+I2*0.065,2)</f>
        <v>330.48</v>
      </c>
      <c r="L2" s="12">
        <f t="shared" ref="L2:L33" si="2">ROUND(I2*0.0765,2)</f>
        <v>388.95</v>
      </c>
      <c r="M2" s="12" t="e">
        <f t="shared" ref="M2:M8" si="3">SUM(I2:L2)</f>
        <v>#REF!</v>
      </c>
    </row>
    <row r="3" spans="1:13" hidden="1" x14ac:dyDescent="0.25">
      <c r="A3" t="s">
        <v>58</v>
      </c>
      <c r="B3" t="s">
        <v>58</v>
      </c>
      <c r="D3" t="s">
        <v>16</v>
      </c>
      <c r="E3" s="7">
        <v>0.01</v>
      </c>
      <c r="F3" t="s">
        <v>122</v>
      </c>
      <c r="G3" s="14">
        <v>2080</v>
      </c>
      <c r="H3" s="9">
        <v>27.16</v>
      </c>
      <c r="I3" s="12">
        <f t="shared" si="0"/>
        <v>564.928</v>
      </c>
      <c r="J3" s="12" t="e">
        <f t="shared" si="1"/>
        <v>#REF!</v>
      </c>
      <c r="K3" s="12">
        <f>ROUND(+I3*0.065,2)</f>
        <v>36.72</v>
      </c>
      <c r="L3" s="12">
        <f t="shared" si="2"/>
        <v>43.22</v>
      </c>
      <c r="M3" s="12" t="e">
        <f t="shared" si="3"/>
        <v>#REF!</v>
      </c>
    </row>
    <row r="4" spans="1:13" hidden="1" x14ac:dyDescent="0.25">
      <c r="A4" t="s">
        <v>19</v>
      </c>
      <c r="B4" t="s">
        <v>19</v>
      </c>
      <c r="D4" t="s">
        <v>16</v>
      </c>
      <c r="E4" s="7">
        <v>0.2</v>
      </c>
      <c r="F4" t="s">
        <v>122</v>
      </c>
      <c r="G4" s="14">
        <v>2080</v>
      </c>
      <c r="H4" s="9">
        <v>27.16</v>
      </c>
      <c r="I4" s="12">
        <f t="shared" si="0"/>
        <v>11298.56</v>
      </c>
      <c r="J4" s="12" t="e">
        <f t="shared" si="1"/>
        <v>#REF!</v>
      </c>
      <c r="K4" s="12">
        <f>ROUND(+I4*0.065,2)</f>
        <v>734.41</v>
      </c>
      <c r="L4" s="12">
        <f t="shared" si="2"/>
        <v>864.34</v>
      </c>
      <c r="M4" s="12" t="e">
        <f t="shared" si="3"/>
        <v>#REF!</v>
      </c>
    </row>
    <row r="5" spans="1:13" hidden="1" x14ac:dyDescent="0.25">
      <c r="A5" t="s">
        <v>14</v>
      </c>
      <c r="B5" t="s">
        <v>15</v>
      </c>
      <c r="D5" t="s">
        <v>16</v>
      </c>
      <c r="E5" s="7">
        <v>0.7</v>
      </c>
      <c r="F5" t="s">
        <v>122</v>
      </c>
      <c r="G5" s="14">
        <v>2080</v>
      </c>
      <c r="H5" s="9">
        <v>27.16</v>
      </c>
      <c r="I5" s="12">
        <f t="shared" si="0"/>
        <v>39544.959999999999</v>
      </c>
      <c r="J5" s="12" t="e">
        <f t="shared" si="1"/>
        <v>#REF!</v>
      </c>
      <c r="K5" s="12">
        <f>ROUND(+I5*0.065,2)</f>
        <v>2570.42</v>
      </c>
      <c r="L5" s="12">
        <f t="shared" si="2"/>
        <v>3025.19</v>
      </c>
      <c r="M5" s="12" t="e">
        <f t="shared" si="3"/>
        <v>#REF!</v>
      </c>
    </row>
    <row r="6" spans="1:13" hidden="1" x14ac:dyDescent="0.25">
      <c r="A6" t="s">
        <v>19</v>
      </c>
      <c r="B6" t="s">
        <v>20</v>
      </c>
      <c r="D6" t="s">
        <v>21</v>
      </c>
      <c r="E6" s="7">
        <v>1</v>
      </c>
      <c r="F6" t="s">
        <v>122</v>
      </c>
      <c r="G6" s="14">
        <v>2080</v>
      </c>
      <c r="H6" s="8">
        <v>18.46</v>
      </c>
      <c r="I6" s="12">
        <f t="shared" si="0"/>
        <v>38396.800000000003</v>
      </c>
      <c r="J6" s="12" t="e">
        <f t="shared" si="1"/>
        <v>#REF!</v>
      </c>
      <c r="K6" s="12">
        <f>ROUND(+I6*0.065,2)</f>
        <v>2495.79</v>
      </c>
      <c r="L6" s="12">
        <f t="shared" si="2"/>
        <v>2937.36</v>
      </c>
      <c r="M6" s="12" t="e">
        <f t="shared" si="3"/>
        <v>#REF!</v>
      </c>
    </row>
    <row r="7" spans="1:13" hidden="1" x14ac:dyDescent="0.25">
      <c r="A7" t="s">
        <v>14</v>
      </c>
      <c r="B7" t="s">
        <v>22</v>
      </c>
      <c r="D7" t="s">
        <v>23</v>
      </c>
      <c r="E7" s="7">
        <v>1</v>
      </c>
      <c r="F7" t="s">
        <v>122</v>
      </c>
      <c r="G7" s="14">
        <f>84*26</f>
        <v>2184</v>
      </c>
      <c r="H7" s="8">
        <v>28.47</v>
      </c>
      <c r="I7" s="12">
        <f t="shared" si="0"/>
        <v>62178.48</v>
      </c>
      <c r="J7" s="12" t="e">
        <f t="shared" si="1"/>
        <v>#REF!</v>
      </c>
      <c r="K7" s="12">
        <v>0</v>
      </c>
      <c r="L7" s="12">
        <f t="shared" si="2"/>
        <v>4756.6499999999996</v>
      </c>
      <c r="M7" s="12" t="e">
        <f t="shared" si="3"/>
        <v>#REF!</v>
      </c>
    </row>
    <row r="8" spans="1:13" hidden="1" x14ac:dyDescent="0.25">
      <c r="A8" t="s">
        <v>19</v>
      </c>
      <c r="B8" t="s">
        <v>27</v>
      </c>
      <c r="D8" t="s">
        <v>28</v>
      </c>
      <c r="E8" s="7">
        <v>1</v>
      </c>
      <c r="F8" t="s">
        <v>122</v>
      </c>
      <c r="G8" s="14">
        <v>2080</v>
      </c>
      <c r="H8" s="8">
        <v>15.88</v>
      </c>
      <c r="I8" s="12">
        <f t="shared" si="0"/>
        <v>33030.400000000001</v>
      </c>
      <c r="J8" s="12" t="e">
        <f t="shared" si="1"/>
        <v>#REF!</v>
      </c>
      <c r="K8" s="12">
        <f>ROUND(+I8*0.065,2)</f>
        <v>2146.98</v>
      </c>
      <c r="L8" s="12">
        <f t="shared" si="2"/>
        <v>2526.83</v>
      </c>
      <c r="M8" s="12" t="e">
        <f t="shared" si="3"/>
        <v>#REF!</v>
      </c>
    </row>
    <row r="9" spans="1:13" hidden="1" x14ac:dyDescent="0.25">
      <c r="A9" t="s">
        <v>9</v>
      </c>
      <c r="B9" t="s">
        <v>10</v>
      </c>
      <c r="C9" t="s">
        <v>132</v>
      </c>
      <c r="D9" t="s">
        <v>11</v>
      </c>
      <c r="E9" s="7">
        <v>1</v>
      </c>
      <c r="F9" t="s">
        <v>122</v>
      </c>
      <c r="G9" s="14">
        <v>2080</v>
      </c>
      <c r="H9" s="8">
        <v>24.31</v>
      </c>
      <c r="I9" s="12">
        <f t="shared" si="0"/>
        <v>50564.800000000003</v>
      </c>
      <c r="J9" s="12" t="e">
        <f t="shared" si="1"/>
        <v>#REF!</v>
      </c>
      <c r="K9" s="12">
        <f>ROUND(+I9*0.065,2)</f>
        <v>3286.71</v>
      </c>
      <c r="L9" s="12">
        <f t="shared" si="2"/>
        <v>3868.21</v>
      </c>
      <c r="M9" s="12" t="e">
        <f>SUM(I9:L9)</f>
        <v>#REF!</v>
      </c>
    </row>
    <row r="10" spans="1:13" hidden="1" x14ac:dyDescent="0.25">
      <c r="A10" t="s">
        <v>14</v>
      </c>
      <c r="B10" t="s">
        <v>22</v>
      </c>
      <c r="D10" t="s">
        <v>31</v>
      </c>
      <c r="E10" s="7">
        <v>1</v>
      </c>
      <c r="F10" t="s">
        <v>122</v>
      </c>
      <c r="G10" s="14">
        <v>2184</v>
      </c>
      <c r="H10" s="8">
        <v>25.67</v>
      </c>
      <c r="I10" s="12">
        <f t="shared" si="0"/>
        <v>56063.28</v>
      </c>
      <c r="J10" s="12" t="e">
        <f t="shared" si="1"/>
        <v>#REF!</v>
      </c>
      <c r="K10" s="12">
        <v>0</v>
      </c>
      <c r="L10" s="12">
        <f t="shared" si="2"/>
        <v>4288.84</v>
      </c>
      <c r="M10" s="12" t="e">
        <f t="shared" ref="M10:M73" si="4">SUM(I10:L10)</f>
        <v>#REF!</v>
      </c>
    </row>
    <row r="11" spans="1:13" hidden="1" x14ac:dyDescent="0.25">
      <c r="A11" t="s">
        <v>14</v>
      </c>
      <c r="B11" t="s">
        <v>22</v>
      </c>
      <c r="D11" t="s">
        <v>32</v>
      </c>
      <c r="E11" s="7">
        <v>1</v>
      </c>
      <c r="F11" t="s">
        <v>122</v>
      </c>
      <c r="G11" s="14">
        <v>2080</v>
      </c>
      <c r="H11" s="8">
        <v>37.51</v>
      </c>
      <c r="I11" s="12">
        <f t="shared" si="0"/>
        <v>78020.800000000003</v>
      </c>
      <c r="J11" s="12" t="e">
        <f t="shared" si="1"/>
        <v>#REF!</v>
      </c>
      <c r="K11" s="12">
        <v>0</v>
      </c>
      <c r="L11" s="12">
        <f t="shared" si="2"/>
        <v>5968.59</v>
      </c>
      <c r="M11" s="12" t="e">
        <f t="shared" si="4"/>
        <v>#REF!</v>
      </c>
    </row>
    <row r="12" spans="1:13" hidden="1" x14ac:dyDescent="0.25">
      <c r="A12" t="s">
        <v>14</v>
      </c>
      <c r="B12" t="s">
        <v>22</v>
      </c>
      <c r="D12" t="s">
        <v>33</v>
      </c>
      <c r="E12" s="7">
        <v>1</v>
      </c>
      <c r="F12" t="s">
        <v>122</v>
      </c>
      <c r="G12" s="14">
        <v>2184</v>
      </c>
      <c r="H12" s="8">
        <v>28.47</v>
      </c>
      <c r="I12" s="12">
        <f t="shared" si="0"/>
        <v>62178.48</v>
      </c>
      <c r="J12" s="12" t="e">
        <f t="shared" si="1"/>
        <v>#REF!</v>
      </c>
      <c r="K12" s="12">
        <v>0</v>
      </c>
      <c r="L12" s="12">
        <f t="shared" si="2"/>
        <v>4756.6499999999996</v>
      </c>
      <c r="M12" s="12" t="e">
        <f t="shared" si="4"/>
        <v>#REF!</v>
      </c>
    </row>
    <row r="13" spans="1:13" hidden="1" x14ac:dyDescent="0.25">
      <c r="A13" t="s">
        <v>19</v>
      </c>
      <c r="B13" t="s">
        <v>27</v>
      </c>
      <c r="D13" t="s">
        <v>35</v>
      </c>
      <c r="E13" s="7">
        <v>1</v>
      </c>
      <c r="F13" t="s">
        <v>122</v>
      </c>
      <c r="G13" s="14">
        <v>2080</v>
      </c>
      <c r="H13" s="8">
        <v>22.99</v>
      </c>
      <c r="I13" s="12">
        <f t="shared" si="0"/>
        <v>47819.199999999997</v>
      </c>
      <c r="J13" s="12" t="e">
        <f t="shared" si="1"/>
        <v>#REF!</v>
      </c>
      <c r="K13" s="12">
        <f>ROUND(+I13*0.065,2)</f>
        <v>3108.25</v>
      </c>
      <c r="L13" s="12">
        <f t="shared" si="2"/>
        <v>3658.17</v>
      </c>
      <c r="M13" s="12" t="e">
        <f t="shared" si="4"/>
        <v>#REF!</v>
      </c>
    </row>
    <row r="14" spans="1:13" hidden="1" x14ac:dyDescent="0.25">
      <c r="A14" t="s">
        <v>9</v>
      </c>
      <c r="B14" t="s">
        <v>10</v>
      </c>
      <c r="C14" t="s">
        <v>133</v>
      </c>
      <c r="D14" t="s">
        <v>12</v>
      </c>
      <c r="E14" s="7">
        <v>0.5</v>
      </c>
      <c r="F14" t="s">
        <v>122</v>
      </c>
      <c r="G14" s="14">
        <v>2080</v>
      </c>
      <c r="H14" s="8">
        <v>18.23</v>
      </c>
      <c r="I14" s="12">
        <f t="shared" si="0"/>
        <v>18959.2</v>
      </c>
      <c r="J14" s="12" t="e">
        <f t="shared" si="1"/>
        <v>#REF!</v>
      </c>
      <c r="K14" s="12">
        <f>ROUND(+I14*0.065,2)</f>
        <v>1232.3499999999999</v>
      </c>
      <c r="L14" s="12">
        <f t="shared" si="2"/>
        <v>1450.38</v>
      </c>
      <c r="M14" s="12" t="e">
        <f t="shared" si="4"/>
        <v>#REF!</v>
      </c>
    </row>
    <row r="15" spans="1:13" x14ac:dyDescent="0.25">
      <c r="A15" t="s">
        <v>14</v>
      </c>
      <c r="B15" t="s">
        <v>61</v>
      </c>
      <c r="C15" t="s">
        <v>133</v>
      </c>
      <c r="D15" t="s">
        <v>12</v>
      </c>
      <c r="E15" s="7">
        <v>0.5</v>
      </c>
      <c r="F15" t="s">
        <v>122</v>
      </c>
      <c r="G15" s="14">
        <v>2080</v>
      </c>
      <c r="H15" s="8">
        <v>18.23</v>
      </c>
      <c r="I15" s="12">
        <f t="shared" si="0"/>
        <v>18959.2</v>
      </c>
      <c r="J15" s="12" t="e">
        <f t="shared" si="1"/>
        <v>#REF!</v>
      </c>
      <c r="K15" s="12">
        <f>ROUND(+I15*0.065,2)</f>
        <v>1232.3499999999999</v>
      </c>
      <c r="L15" s="12">
        <f t="shared" si="2"/>
        <v>1450.38</v>
      </c>
      <c r="M15" s="12" t="e">
        <f t="shared" si="4"/>
        <v>#REF!</v>
      </c>
    </row>
    <row r="16" spans="1:13" hidden="1" x14ac:dyDescent="0.25">
      <c r="A16" t="s">
        <v>14</v>
      </c>
      <c r="B16" t="s">
        <v>63</v>
      </c>
      <c r="D16" t="s">
        <v>37</v>
      </c>
      <c r="E16" s="7">
        <v>1</v>
      </c>
      <c r="F16" t="s">
        <v>122</v>
      </c>
      <c r="G16" s="14">
        <v>2080</v>
      </c>
      <c r="H16" s="8">
        <v>15.34</v>
      </c>
      <c r="I16" s="12">
        <f t="shared" si="0"/>
        <v>31907.200000000001</v>
      </c>
      <c r="J16" s="12" t="e">
        <f t="shared" si="1"/>
        <v>#REF!</v>
      </c>
      <c r="K16" s="12">
        <v>0</v>
      </c>
      <c r="L16" s="12">
        <f t="shared" si="2"/>
        <v>2440.9</v>
      </c>
      <c r="M16" s="12" t="e">
        <f t="shared" si="4"/>
        <v>#REF!</v>
      </c>
    </row>
    <row r="17" spans="1:13" hidden="1" x14ac:dyDescent="0.25">
      <c r="A17" t="s">
        <v>19</v>
      </c>
      <c r="B17" t="s">
        <v>27</v>
      </c>
      <c r="D17" s="11" t="s">
        <v>39</v>
      </c>
      <c r="E17" s="7">
        <v>1</v>
      </c>
      <c r="F17" t="s">
        <v>122</v>
      </c>
      <c r="G17" s="14">
        <v>2080</v>
      </c>
      <c r="H17" s="8">
        <v>14.61</v>
      </c>
      <c r="I17" s="12">
        <f t="shared" si="0"/>
        <v>30388.799999999999</v>
      </c>
      <c r="J17" s="12" t="e">
        <f t="shared" si="1"/>
        <v>#REF!</v>
      </c>
      <c r="K17" s="12">
        <f>ROUND(+I17*0.065,2)</f>
        <v>1975.27</v>
      </c>
      <c r="L17" s="12">
        <f t="shared" si="2"/>
        <v>2324.7399999999998</v>
      </c>
      <c r="M17" s="12" t="e">
        <f t="shared" si="4"/>
        <v>#REF!</v>
      </c>
    </row>
    <row r="18" spans="1:13" hidden="1" x14ac:dyDescent="0.25">
      <c r="A18" t="s">
        <v>14</v>
      </c>
      <c r="B18" t="s">
        <v>41</v>
      </c>
      <c r="D18" t="s">
        <v>42</v>
      </c>
      <c r="E18" s="7">
        <v>1</v>
      </c>
      <c r="F18" t="s">
        <v>122</v>
      </c>
      <c r="G18" s="14">
        <v>2080</v>
      </c>
      <c r="H18" s="8">
        <v>26.35</v>
      </c>
      <c r="I18" s="12">
        <f t="shared" si="0"/>
        <v>54808</v>
      </c>
      <c r="J18" s="12" t="e">
        <f t="shared" si="1"/>
        <v>#REF!</v>
      </c>
      <c r="K18" s="12">
        <f>ROUND(+I18*0.065,2)</f>
        <v>3562.52</v>
      </c>
      <c r="L18" s="12">
        <f t="shared" si="2"/>
        <v>4192.8100000000004</v>
      </c>
      <c r="M18" s="12" t="e">
        <f t="shared" si="4"/>
        <v>#REF!</v>
      </c>
    </row>
    <row r="19" spans="1:13" hidden="1" x14ac:dyDescent="0.25">
      <c r="A19" t="s">
        <v>14</v>
      </c>
      <c r="B19" t="s">
        <v>41</v>
      </c>
      <c r="D19" s="11" t="s">
        <v>44</v>
      </c>
      <c r="E19" s="7">
        <v>1</v>
      </c>
      <c r="F19" t="s">
        <v>122</v>
      </c>
      <c r="G19" s="14">
        <v>2080</v>
      </c>
      <c r="H19" s="8">
        <v>14.28</v>
      </c>
      <c r="I19" s="12">
        <f t="shared" si="0"/>
        <v>29702.400000000001</v>
      </c>
      <c r="J19" s="12" t="e">
        <f t="shared" si="1"/>
        <v>#REF!</v>
      </c>
      <c r="K19" s="12">
        <f>ROUND(+I19*0.065,2)</f>
        <v>1930.66</v>
      </c>
      <c r="L19" s="12">
        <f t="shared" si="2"/>
        <v>2272.23</v>
      </c>
      <c r="M19" s="12" t="e">
        <f t="shared" si="4"/>
        <v>#REF!</v>
      </c>
    </row>
    <row r="20" spans="1:13" hidden="1" x14ac:dyDescent="0.25">
      <c r="A20" t="s">
        <v>14</v>
      </c>
      <c r="B20" t="s">
        <v>24</v>
      </c>
      <c r="D20" s="11" t="s">
        <v>45</v>
      </c>
      <c r="E20" s="7">
        <v>1</v>
      </c>
      <c r="F20" t="s">
        <v>122</v>
      </c>
      <c r="G20" s="14">
        <v>2080</v>
      </c>
      <c r="H20" s="8">
        <v>13.81</v>
      </c>
      <c r="I20" s="12">
        <f t="shared" si="0"/>
        <v>28724.799999999999</v>
      </c>
      <c r="J20" s="12" t="e">
        <f t="shared" si="1"/>
        <v>#REF!</v>
      </c>
      <c r="K20" s="12">
        <v>0</v>
      </c>
      <c r="L20" s="12">
        <f t="shared" si="2"/>
        <v>2197.4499999999998</v>
      </c>
      <c r="M20" s="12" t="e">
        <f t="shared" si="4"/>
        <v>#REF!</v>
      </c>
    </row>
    <row r="21" spans="1:13" hidden="1" x14ac:dyDescent="0.25">
      <c r="A21" t="s">
        <v>14</v>
      </c>
      <c r="B21" t="s">
        <v>22</v>
      </c>
      <c r="D21" t="s">
        <v>46</v>
      </c>
      <c r="E21" s="7">
        <v>1</v>
      </c>
      <c r="F21" t="s">
        <v>122</v>
      </c>
      <c r="G21" s="14">
        <v>2080</v>
      </c>
      <c r="H21" s="8">
        <v>19.22</v>
      </c>
      <c r="I21" s="12">
        <f t="shared" si="0"/>
        <v>39977.599999999999</v>
      </c>
      <c r="J21" s="12" t="e">
        <f t="shared" si="1"/>
        <v>#REF!</v>
      </c>
      <c r="K21" s="12">
        <v>0</v>
      </c>
      <c r="L21" s="12">
        <f t="shared" si="2"/>
        <v>3058.29</v>
      </c>
      <c r="M21" s="12" t="e">
        <f t="shared" si="4"/>
        <v>#REF!</v>
      </c>
    </row>
    <row r="22" spans="1:13" hidden="1" x14ac:dyDescent="0.25">
      <c r="A22" t="s">
        <v>14</v>
      </c>
      <c r="B22" t="s">
        <v>24</v>
      </c>
      <c r="D22" t="s">
        <v>43</v>
      </c>
      <c r="E22" s="7">
        <v>1</v>
      </c>
      <c r="F22" t="s">
        <v>122</v>
      </c>
      <c r="G22" s="14">
        <v>2080</v>
      </c>
      <c r="H22" s="8">
        <v>31.21</v>
      </c>
      <c r="I22" s="12">
        <f t="shared" si="0"/>
        <v>64916.800000000003</v>
      </c>
      <c r="J22" s="12" t="e">
        <f t="shared" si="1"/>
        <v>#REF!</v>
      </c>
      <c r="K22" s="12">
        <v>0</v>
      </c>
      <c r="L22" s="12">
        <f t="shared" si="2"/>
        <v>4966.1400000000003</v>
      </c>
      <c r="M22" s="12" t="e">
        <f t="shared" si="4"/>
        <v>#REF!</v>
      </c>
    </row>
    <row r="23" spans="1:13" hidden="1" x14ac:dyDescent="0.25">
      <c r="A23" t="s">
        <v>14</v>
      </c>
      <c r="B23" t="s">
        <v>22</v>
      </c>
      <c r="D23" t="s">
        <v>48</v>
      </c>
      <c r="E23" s="7">
        <v>1</v>
      </c>
      <c r="F23" t="s">
        <v>122</v>
      </c>
      <c r="G23" s="14">
        <v>2080</v>
      </c>
      <c r="H23" s="8">
        <v>22.86</v>
      </c>
      <c r="I23" s="12">
        <f t="shared" si="0"/>
        <v>47548.800000000003</v>
      </c>
      <c r="J23" s="12" t="e">
        <f t="shared" si="1"/>
        <v>#REF!</v>
      </c>
      <c r="K23" s="12">
        <v>0</v>
      </c>
      <c r="L23" s="12">
        <f t="shared" si="2"/>
        <v>3637.48</v>
      </c>
      <c r="M23" s="12" t="e">
        <f t="shared" si="4"/>
        <v>#REF!</v>
      </c>
    </row>
    <row r="24" spans="1:13" hidden="1" x14ac:dyDescent="0.25">
      <c r="A24" t="s">
        <v>58</v>
      </c>
      <c r="B24" t="s">
        <v>58</v>
      </c>
      <c r="D24" t="s">
        <v>55</v>
      </c>
      <c r="E24" s="7">
        <v>0.25</v>
      </c>
      <c r="F24" t="s">
        <v>122</v>
      </c>
      <c r="G24" s="14">
        <v>2080</v>
      </c>
      <c r="H24" s="8">
        <v>19.760000000000002</v>
      </c>
      <c r="I24" s="12">
        <f t="shared" si="0"/>
        <v>10275.200000000001</v>
      </c>
      <c r="J24" s="12" t="e">
        <f t="shared" si="1"/>
        <v>#REF!</v>
      </c>
      <c r="K24" s="12">
        <f t="shared" ref="K24:K32" si="5">ROUND(+I24*0.065,2)</f>
        <v>667.89</v>
      </c>
      <c r="L24" s="12">
        <f t="shared" si="2"/>
        <v>786.05</v>
      </c>
      <c r="M24" s="12" t="e">
        <f t="shared" si="4"/>
        <v>#REF!</v>
      </c>
    </row>
    <row r="25" spans="1:13" hidden="1" x14ac:dyDescent="0.25">
      <c r="A25" t="s">
        <v>19</v>
      </c>
      <c r="B25" t="s">
        <v>57</v>
      </c>
      <c r="D25" t="s">
        <v>55</v>
      </c>
      <c r="E25" s="7">
        <v>0.25</v>
      </c>
      <c r="F25" t="s">
        <v>122</v>
      </c>
      <c r="G25" s="14">
        <v>2080</v>
      </c>
      <c r="H25" s="8">
        <v>19.760000000000002</v>
      </c>
      <c r="I25" s="12">
        <f t="shared" si="0"/>
        <v>10275.200000000001</v>
      </c>
      <c r="J25" s="12" t="e">
        <f t="shared" si="1"/>
        <v>#REF!</v>
      </c>
      <c r="K25" s="12">
        <f t="shared" si="5"/>
        <v>667.89</v>
      </c>
      <c r="L25" s="12">
        <f t="shared" si="2"/>
        <v>786.05</v>
      </c>
      <c r="M25" s="12" t="e">
        <f t="shared" si="4"/>
        <v>#REF!</v>
      </c>
    </row>
    <row r="26" spans="1:13" hidden="1" x14ac:dyDescent="0.25">
      <c r="A26" t="s">
        <v>19</v>
      </c>
      <c r="B26" t="s">
        <v>56</v>
      </c>
      <c r="D26" t="s">
        <v>55</v>
      </c>
      <c r="E26" s="7">
        <v>0.25</v>
      </c>
      <c r="F26" t="s">
        <v>122</v>
      </c>
      <c r="G26" s="14">
        <v>2080</v>
      </c>
      <c r="H26" s="8">
        <v>19.760000000000002</v>
      </c>
      <c r="I26" s="12">
        <f t="shared" si="0"/>
        <v>10275.200000000001</v>
      </c>
      <c r="J26" s="12" t="e">
        <f t="shared" si="1"/>
        <v>#REF!</v>
      </c>
      <c r="K26" s="12">
        <f t="shared" si="5"/>
        <v>667.89</v>
      </c>
      <c r="L26" s="12">
        <f t="shared" si="2"/>
        <v>786.05</v>
      </c>
      <c r="M26" s="12" t="e">
        <f t="shared" si="4"/>
        <v>#REF!</v>
      </c>
    </row>
    <row r="27" spans="1:13" hidden="1" x14ac:dyDescent="0.25">
      <c r="A27" t="s">
        <v>14</v>
      </c>
      <c r="B27" t="s">
        <v>54</v>
      </c>
      <c r="D27" t="s">
        <v>55</v>
      </c>
      <c r="E27" s="7">
        <v>0.25</v>
      </c>
      <c r="F27" t="s">
        <v>122</v>
      </c>
      <c r="G27" s="14">
        <v>2080</v>
      </c>
      <c r="H27" s="8">
        <v>19.760000000000002</v>
      </c>
      <c r="I27" s="12">
        <f t="shared" si="0"/>
        <v>10275.200000000001</v>
      </c>
      <c r="J27" s="12" t="e">
        <f t="shared" si="1"/>
        <v>#REF!</v>
      </c>
      <c r="K27" s="12">
        <f t="shared" si="5"/>
        <v>667.89</v>
      </c>
      <c r="L27" s="12">
        <f t="shared" si="2"/>
        <v>786.05</v>
      </c>
      <c r="M27" s="12" t="e">
        <f t="shared" si="4"/>
        <v>#REF!</v>
      </c>
    </row>
    <row r="28" spans="1:13" hidden="1" x14ac:dyDescent="0.25">
      <c r="A28" t="s">
        <v>14</v>
      </c>
      <c r="B28" t="s">
        <v>15</v>
      </c>
      <c r="D28" t="s">
        <v>36</v>
      </c>
      <c r="E28" s="7">
        <v>0.1</v>
      </c>
      <c r="F28" t="s">
        <v>122</v>
      </c>
      <c r="G28" s="14">
        <v>2080</v>
      </c>
      <c r="H28" s="8">
        <v>27.29</v>
      </c>
      <c r="I28" s="12">
        <f t="shared" si="0"/>
        <v>5676.32</v>
      </c>
      <c r="J28" s="12" t="e">
        <f t="shared" si="1"/>
        <v>#REF!</v>
      </c>
      <c r="K28" s="12">
        <f t="shared" si="5"/>
        <v>368.96</v>
      </c>
      <c r="L28" s="12">
        <f t="shared" si="2"/>
        <v>434.24</v>
      </c>
      <c r="M28" s="12" t="e">
        <f t="shared" si="4"/>
        <v>#REF!</v>
      </c>
    </row>
    <row r="29" spans="1:13" hidden="1" x14ac:dyDescent="0.25">
      <c r="A29" t="s">
        <v>62</v>
      </c>
      <c r="B29" t="s">
        <v>62</v>
      </c>
      <c r="D29" t="s">
        <v>36</v>
      </c>
      <c r="E29" s="7">
        <v>0.14000000000000001</v>
      </c>
      <c r="F29" t="s">
        <v>122</v>
      </c>
      <c r="G29" s="14">
        <v>2080</v>
      </c>
      <c r="H29" s="8">
        <v>27.29</v>
      </c>
      <c r="I29" s="12">
        <f t="shared" si="0"/>
        <v>7946.848</v>
      </c>
      <c r="J29" s="12" t="e">
        <f t="shared" si="1"/>
        <v>#REF!</v>
      </c>
      <c r="K29" s="12">
        <f t="shared" si="5"/>
        <v>516.54999999999995</v>
      </c>
      <c r="L29" s="12">
        <f t="shared" si="2"/>
        <v>607.92999999999995</v>
      </c>
      <c r="M29" s="12" t="e">
        <f t="shared" si="4"/>
        <v>#REF!</v>
      </c>
    </row>
    <row r="30" spans="1:13" hidden="1" x14ac:dyDescent="0.25">
      <c r="A30" t="s">
        <v>58</v>
      </c>
      <c r="B30" t="s">
        <v>58</v>
      </c>
      <c r="D30" t="s">
        <v>36</v>
      </c>
      <c r="E30" s="7">
        <v>0.01</v>
      </c>
      <c r="F30" t="s">
        <v>122</v>
      </c>
      <c r="G30" s="14">
        <v>2080</v>
      </c>
      <c r="H30" s="8">
        <v>27.29</v>
      </c>
      <c r="I30" s="12">
        <f t="shared" si="0"/>
        <v>567.63199999999995</v>
      </c>
      <c r="J30" s="12" t="e">
        <f t="shared" si="1"/>
        <v>#REF!</v>
      </c>
      <c r="K30" s="12">
        <f t="shared" si="5"/>
        <v>36.9</v>
      </c>
      <c r="L30" s="12">
        <f t="shared" si="2"/>
        <v>43.42</v>
      </c>
      <c r="M30" s="12" t="e">
        <f t="shared" si="4"/>
        <v>#REF!</v>
      </c>
    </row>
    <row r="31" spans="1:13" hidden="1" x14ac:dyDescent="0.25">
      <c r="A31" t="s">
        <v>19</v>
      </c>
      <c r="B31" t="s">
        <v>19</v>
      </c>
      <c r="D31" t="s">
        <v>36</v>
      </c>
      <c r="E31" s="7">
        <v>0.75</v>
      </c>
      <c r="F31" t="s">
        <v>122</v>
      </c>
      <c r="G31" s="14">
        <v>2080</v>
      </c>
      <c r="H31" s="8">
        <v>27.29</v>
      </c>
      <c r="I31" s="12">
        <f t="shared" si="0"/>
        <v>42572.4</v>
      </c>
      <c r="J31" s="12" t="e">
        <f t="shared" si="1"/>
        <v>#REF!</v>
      </c>
      <c r="K31" s="12">
        <f t="shared" si="5"/>
        <v>2767.21</v>
      </c>
      <c r="L31" s="12">
        <f t="shared" si="2"/>
        <v>3256.79</v>
      </c>
      <c r="M31" s="12" t="e">
        <f t="shared" si="4"/>
        <v>#REF!</v>
      </c>
    </row>
    <row r="32" spans="1:13" hidden="1" x14ac:dyDescent="0.25">
      <c r="A32" t="s">
        <v>19</v>
      </c>
      <c r="B32" t="s">
        <v>56</v>
      </c>
      <c r="D32" t="s">
        <v>64</v>
      </c>
      <c r="E32" s="7">
        <v>1</v>
      </c>
      <c r="F32" t="s">
        <v>122</v>
      </c>
      <c r="G32" s="14">
        <v>2080</v>
      </c>
      <c r="H32" s="8">
        <v>19.09</v>
      </c>
      <c r="I32" s="12">
        <f t="shared" si="0"/>
        <v>39707.199999999997</v>
      </c>
      <c r="J32" s="12" t="e">
        <f t="shared" si="1"/>
        <v>#REF!</v>
      </c>
      <c r="K32" s="12">
        <f t="shared" si="5"/>
        <v>2580.9699999999998</v>
      </c>
      <c r="L32" s="12">
        <f t="shared" si="2"/>
        <v>3037.6</v>
      </c>
      <c r="M32" s="12" t="e">
        <f t="shared" si="4"/>
        <v>#REF!</v>
      </c>
    </row>
    <row r="33" spans="1:13" hidden="1" x14ac:dyDescent="0.25">
      <c r="A33" t="s">
        <v>14</v>
      </c>
      <c r="B33" t="s">
        <v>22</v>
      </c>
      <c r="D33" t="s">
        <v>65</v>
      </c>
      <c r="E33" s="7">
        <v>1</v>
      </c>
      <c r="F33" t="s">
        <v>122</v>
      </c>
      <c r="G33" s="14">
        <v>2080</v>
      </c>
      <c r="H33" s="8">
        <v>40.78</v>
      </c>
      <c r="I33" s="12">
        <f t="shared" si="0"/>
        <v>84822.399999999994</v>
      </c>
      <c r="J33" s="12" t="e">
        <f t="shared" si="1"/>
        <v>#REF!</v>
      </c>
      <c r="K33" s="12">
        <v>0</v>
      </c>
      <c r="L33" s="12">
        <f t="shared" si="2"/>
        <v>6488.91</v>
      </c>
      <c r="M33" s="12" t="e">
        <f t="shared" si="4"/>
        <v>#REF!</v>
      </c>
    </row>
    <row r="34" spans="1:13" hidden="1" x14ac:dyDescent="0.25">
      <c r="A34" t="s">
        <v>62</v>
      </c>
      <c r="B34" t="s">
        <v>70</v>
      </c>
      <c r="D34" t="s">
        <v>71</v>
      </c>
      <c r="E34" s="7">
        <v>1</v>
      </c>
      <c r="F34" t="s">
        <v>122</v>
      </c>
      <c r="G34" s="14">
        <v>2080</v>
      </c>
      <c r="H34" s="8">
        <v>16.75</v>
      </c>
      <c r="I34" s="12">
        <f t="shared" ref="I34:I65" si="6">ROUND((+G34*E34)*H34,3)</f>
        <v>34840</v>
      </c>
      <c r="J34" s="12" t="e">
        <f t="shared" ref="J34:J65" si="7">healthcare*E34</f>
        <v>#REF!</v>
      </c>
      <c r="K34" s="12">
        <f>ROUND(+I34*0.065,2)</f>
        <v>2264.6</v>
      </c>
      <c r="L34" s="12">
        <f t="shared" ref="L34:L65" si="8">ROUND(I34*0.0765,2)</f>
        <v>2665.26</v>
      </c>
      <c r="M34" s="12" t="e">
        <f t="shared" si="4"/>
        <v>#REF!</v>
      </c>
    </row>
    <row r="35" spans="1:13" hidden="1" x14ac:dyDescent="0.25">
      <c r="A35" t="s">
        <v>14</v>
      </c>
      <c r="B35" t="s">
        <v>24</v>
      </c>
      <c r="D35" s="11" t="s">
        <v>72</v>
      </c>
      <c r="E35" s="7">
        <v>1</v>
      </c>
      <c r="F35" t="s">
        <v>122</v>
      </c>
      <c r="G35" s="14">
        <v>2080</v>
      </c>
      <c r="H35" s="8">
        <v>13.818</v>
      </c>
      <c r="I35" s="12">
        <f t="shared" si="6"/>
        <v>28741.439999999999</v>
      </c>
      <c r="J35" s="12" t="e">
        <f t="shared" si="7"/>
        <v>#REF!</v>
      </c>
      <c r="K35" s="12">
        <v>0</v>
      </c>
      <c r="L35" s="12">
        <f t="shared" si="8"/>
        <v>2198.7199999999998</v>
      </c>
      <c r="M35" s="12" t="e">
        <f t="shared" si="4"/>
        <v>#REF!</v>
      </c>
    </row>
    <row r="36" spans="1:13" hidden="1" x14ac:dyDescent="0.25">
      <c r="A36" t="s">
        <v>14</v>
      </c>
      <c r="B36" t="s">
        <v>51</v>
      </c>
      <c r="D36" t="s">
        <v>52</v>
      </c>
      <c r="E36" s="7">
        <v>1</v>
      </c>
      <c r="F36" t="s">
        <v>122</v>
      </c>
      <c r="G36" s="14">
        <v>2080</v>
      </c>
      <c r="H36" s="8">
        <v>13.99</v>
      </c>
      <c r="I36" s="12">
        <f t="shared" si="6"/>
        <v>29099.200000000001</v>
      </c>
      <c r="J36" s="12" t="e">
        <f t="shared" si="7"/>
        <v>#REF!</v>
      </c>
      <c r="K36" s="12">
        <f>ROUND(+I36*0.065,2)</f>
        <v>1891.45</v>
      </c>
      <c r="L36" s="12">
        <f t="shared" si="8"/>
        <v>2226.09</v>
      </c>
      <c r="M36" s="12" t="e">
        <f t="shared" si="4"/>
        <v>#REF!</v>
      </c>
    </row>
    <row r="37" spans="1:13" hidden="1" x14ac:dyDescent="0.25">
      <c r="A37" t="s">
        <v>14</v>
      </c>
      <c r="B37" t="s">
        <v>24</v>
      </c>
      <c r="D37" t="s">
        <v>74</v>
      </c>
      <c r="E37" s="7">
        <v>1</v>
      </c>
      <c r="F37" t="s">
        <v>122</v>
      </c>
      <c r="G37" s="14">
        <v>2080</v>
      </c>
      <c r="H37" s="8">
        <v>15.3</v>
      </c>
      <c r="I37" s="12">
        <f t="shared" si="6"/>
        <v>31824</v>
      </c>
      <c r="J37" s="12" t="e">
        <f t="shared" si="7"/>
        <v>#REF!</v>
      </c>
      <c r="K37" s="12">
        <v>0</v>
      </c>
      <c r="L37" s="12">
        <f t="shared" si="8"/>
        <v>2434.54</v>
      </c>
      <c r="M37" s="12" t="e">
        <f t="shared" si="4"/>
        <v>#REF!</v>
      </c>
    </row>
    <row r="38" spans="1:13" hidden="1" x14ac:dyDescent="0.25">
      <c r="A38" t="s">
        <v>62</v>
      </c>
      <c r="B38" t="s">
        <v>70</v>
      </c>
      <c r="D38" t="s">
        <v>75</v>
      </c>
      <c r="E38" s="7">
        <v>1</v>
      </c>
      <c r="F38" t="s">
        <v>122</v>
      </c>
      <c r="G38" s="14">
        <v>2080</v>
      </c>
      <c r="H38" s="8">
        <v>24.74</v>
      </c>
      <c r="I38" s="12">
        <f t="shared" si="6"/>
        <v>51459.199999999997</v>
      </c>
      <c r="J38" s="12" t="e">
        <f t="shared" si="7"/>
        <v>#REF!</v>
      </c>
      <c r="K38" s="12">
        <f>ROUND(+I38*0.065,2)</f>
        <v>3344.85</v>
      </c>
      <c r="L38" s="12">
        <f t="shared" si="8"/>
        <v>3936.63</v>
      </c>
      <c r="M38" s="12" t="e">
        <f t="shared" si="4"/>
        <v>#REF!</v>
      </c>
    </row>
    <row r="39" spans="1:13" hidden="1" x14ac:dyDescent="0.25">
      <c r="A39" t="s">
        <v>14</v>
      </c>
      <c r="B39" t="s">
        <v>17</v>
      </c>
      <c r="D39" t="s">
        <v>18</v>
      </c>
      <c r="E39" s="7">
        <v>0.8</v>
      </c>
      <c r="F39" t="s">
        <v>122</v>
      </c>
      <c r="G39" s="14">
        <v>2080</v>
      </c>
      <c r="H39" s="8">
        <v>27.95</v>
      </c>
      <c r="I39" s="12">
        <f t="shared" si="6"/>
        <v>46508.800000000003</v>
      </c>
      <c r="J39" s="12" t="e">
        <f t="shared" si="7"/>
        <v>#REF!</v>
      </c>
      <c r="K39" s="12">
        <f>ROUND(+I39*0.065,2)</f>
        <v>3023.07</v>
      </c>
      <c r="L39" s="12">
        <f t="shared" si="8"/>
        <v>3557.92</v>
      </c>
      <c r="M39" s="12" t="e">
        <f t="shared" si="4"/>
        <v>#REF!</v>
      </c>
    </row>
    <row r="40" spans="1:13" hidden="1" x14ac:dyDescent="0.25">
      <c r="A40" t="s">
        <v>14</v>
      </c>
      <c r="B40" t="s">
        <v>67</v>
      </c>
      <c r="D40" t="s">
        <v>18</v>
      </c>
      <c r="E40" s="7">
        <v>0.2</v>
      </c>
      <c r="F40" t="s">
        <v>122</v>
      </c>
      <c r="G40" s="14">
        <v>2080</v>
      </c>
      <c r="H40" s="8">
        <v>27.95</v>
      </c>
      <c r="I40" s="12">
        <f t="shared" si="6"/>
        <v>11627.2</v>
      </c>
      <c r="J40" s="12" t="e">
        <f t="shared" si="7"/>
        <v>#REF!</v>
      </c>
      <c r="K40" s="12">
        <f>ROUND(+I40*0.065,2)</f>
        <v>755.77</v>
      </c>
      <c r="L40" s="12">
        <f t="shared" si="8"/>
        <v>889.48</v>
      </c>
      <c r="M40" s="12" t="e">
        <f t="shared" si="4"/>
        <v>#REF!</v>
      </c>
    </row>
    <row r="41" spans="1:13" hidden="1" x14ac:dyDescent="0.25">
      <c r="A41" t="s">
        <v>14</v>
      </c>
      <c r="B41" t="s">
        <v>22</v>
      </c>
      <c r="D41" t="s">
        <v>84</v>
      </c>
      <c r="E41" s="7">
        <v>1</v>
      </c>
      <c r="F41" t="s">
        <v>122</v>
      </c>
      <c r="G41" s="14">
        <v>2080</v>
      </c>
      <c r="H41" s="8">
        <v>24.56</v>
      </c>
      <c r="I41" s="12">
        <f t="shared" si="6"/>
        <v>51084.800000000003</v>
      </c>
      <c r="J41" s="12" t="e">
        <f t="shared" si="7"/>
        <v>#REF!</v>
      </c>
      <c r="K41" s="12">
        <v>0</v>
      </c>
      <c r="L41" s="12">
        <f t="shared" si="8"/>
        <v>3907.99</v>
      </c>
      <c r="M41" s="12" t="e">
        <f t="shared" si="4"/>
        <v>#REF!</v>
      </c>
    </row>
    <row r="42" spans="1:13" hidden="1" x14ac:dyDescent="0.25">
      <c r="A42" t="s">
        <v>19</v>
      </c>
      <c r="B42" t="s">
        <v>20</v>
      </c>
      <c r="D42" t="s">
        <v>86</v>
      </c>
      <c r="E42" s="7">
        <v>1</v>
      </c>
      <c r="F42" t="s">
        <v>122</v>
      </c>
      <c r="G42" s="14">
        <v>2080</v>
      </c>
      <c r="H42" s="8">
        <v>24.45</v>
      </c>
      <c r="I42" s="12">
        <f t="shared" si="6"/>
        <v>50856</v>
      </c>
      <c r="J42" s="12" t="e">
        <f t="shared" si="7"/>
        <v>#REF!</v>
      </c>
      <c r="K42" s="12">
        <f>ROUND(+I42*0.065,2)</f>
        <v>3305.64</v>
      </c>
      <c r="L42" s="12">
        <f t="shared" si="8"/>
        <v>3890.48</v>
      </c>
      <c r="M42" s="12" t="e">
        <f t="shared" si="4"/>
        <v>#REF!</v>
      </c>
    </row>
    <row r="43" spans="1:13" hidden="1" x14ac:dyDescent="0.25">
      <c r="A43" t="s">
        <v>19</v>
      </c>
      <c r="B43" t="s">
        <v>20</v>
      </c>
      <c r="D43" t="s">
        <v>87</v>
      </c>
      <c r="E43" s="7">
        <v>1</v>
      </c>
      <c r="F43" t="s">
        <v>122</v>
      </c>
      <c r="G43" s="14">
        <v>2080</v>
      </c>
      <c r="H43" s="8">
        <v>25.29</v>
      </c>
      <c r="I43" s="12">
        <f t="shared" si="6"/>
        <v>52603.199999999997</v>
      </c>
      <c r="J43" s="12" t="e">
        <f t="shared" si="7"/>
        <v>#REF!</v>
      </c>
      <c r="K43" s="12">
        <f>ROUND(+I43*0.065,2)</f>
        <v>3419.21</v>
      </c>
      <c r="L43" s="12">
        <f t="shared" si="8"/>
        <v>4024.14</v>
      </c>
      <c r="M43" s="12" t="e">
        <f t="shared" si="4"/>
        <v>#REF!</v>
      </c>
    </row>
    <row r="44" spans="1:13" hidden="1" x14ac:dyDescent="0.25">
      <c r="A44" t="s">
        <v>62</v>
      </c>
      <c r="B44" t="s">
        <v>70</v>
      </c>
      <c r="D44" t="s">
        <v>81</v>
      </c>
      <c r="E44" s="7">
        <v>1</v>
      </c>
      <c r="F44" t="s">
        <v>122</v>
      </c>
      <c r="G44" s="14">
        <v>2080</v>
      </c>
      <c r="H44" s="8">
        <v>15.82</v>
      </c>
      <c r="I44" s="12">
        <f t="shared" si="6"/>
        <v>32905.599999999999</v>
      </c>
      <c r="J44" s="12" t="e">
        <f t="shared" si="7"/>
        <v>#REF!</v>
      </c>
      <c r="K44" s="12">
        <f>ROUND(+I44*0.065,2)</f>
        <v>2138.86</v>
      </c>
      <c r="L44" s="12">
        <f t="shared" si="8"/>
        <v>2517.2800000000002</v>
      </c>
      <c r="M44" s="12" t="e">
        <f t="shared" si="4"/>
        <v>#REF!</v>
      </c>
    </row>
    <row r="45" spans="1:13" hidden="1" x14ac:dyDescent="0.25">
      <c r="A45" t="s">
        <v>14</v>
      </c>
      <c r="B45" t="s">
        <v>29</v>
      </c>
      <c r="D45" t="s">
        <v>30</v>
      </c>
      <c r="E45" s="7">
        <v>0.95</v>
      </c>
      <c r="F45" t="s">
        <v>122</v>
      </c>
      <c r="G45" s="14">
        <v>2080</v>
      </c>
      <c r="H45" s="8">
        <v>22.24</v>
      </c>
      <c r="I45" s="12">
        <f t="shared" si="6"/>
        <v>43946.239999999998</v>
      </c>
      <c r="J45" s="12" t="e">
        <f t="shared" si="7"/>
        <v>#REF!</v>
      </c>
      <c r="K45" s="12">
        <f>ROUND(+I45*0.065,2)</f>
        <v>2856.51</v>
      </c>
      <c r="L45" s="12">
        <f t="shared" si="8"/>
        <v>3361.89</v>
      </c>
      <c r="M45" s="12" t="e">
        <f t="shared" si="4"/>
        <v>#REF!</v>
      </c>
    </row>
    <row r="46" spans="1:13" hidden="1" x14ac:dyDescent="0.25">
      <c r="A46" t="s">
        <v>19</v>
      </c>
      <c r="B46" t="s">
        <v>19</v>
      </c>
      <c r="D46" t="s">
        <v>30</v>
      </c>
      <c r="E46" s="7">
        <v>0.05</v>
      </c>
      <c r="F46" t="s">
        <v>122</v>
      </c>
      <c r="G46" s="14">
        <v>2080</v>
      </c>
      <c r="H46" s="8">
        <v>22.24</v>
      </c>
      <c r="I46" s="12">
        <f t="shared" si="6"/>
        <v>2312.96</v>
      </c>
      <c r="J46" s="12" t="e">
        <f t="shared" si="7"/>
        <v>#REF!</v>
      </c>
      <c r="K46" s="12">
        <f>ROUND(+I46*0.065,2)</f>
        <v>150.34</v>
      </c>
      <c r="L46" s="12">
        <f t="shared" si="8"/>
        <v>176.94</v>
      </c>
      <c r="M46" s="12" t="e">
        <f t="shared" si="4"/>
        <v>#REF!</v>
      </c>
    </row>
    <row r="47" spans="1:13" hidden="1" x14ac:dyDescent="0.25">
      <c r="A47" t="s">
        <v>14</v>
      </c>
      <c r="B47" t="s">
        <v>22</v>
      </c>
      <c r="D47" t="s">
        <v>88</v>
      </c>
      <c r="F47" t="s">
        <v>122</v>
      </c>
      <c r="G47" s="14">
        <v>2080</v>
      </c>
      <c r="H47" s="8">
        <v>22.31</v>
      </c>
      <c r="I47" s="12">
        <f t="shared" si="6"/>
        <v>0</v>
      </c>
      <c r="J47" s="12" t="e">
        <f t="shared" si="7"/>
        <v>#REF!</v>
      </c>
      <c r="K47" s="12">
        <v>0</v>
      </c>
      <c r="L47" s="12">
        <f t="shared" si="8"/>
        <v>0</v>
      </c>
      <c r="M47" s="12" t="e">
        <f t="shared" si="4"/>
        <v>#REF!</v>
      </c>
    </row>
    <row r="48" spans="1:13" hidden="1" x14ac:dyDescent="0.25">
      <c r="A48" t="s">
        <v>19</v>
      </c>
      <c r="B48" t="s">
        <v>56</v>
      </c>
      <c r="D48" t="s">
        <v>89</v>
      </c>
      <c r="E48" s="7">
        <v>1</v>
      </c>
      <c r="F48" t="s">
        <v>122</v>
      </c>
      <c r="G48" s="14">
        <v>2080</v>
      </c>
      <c r="H48" s="8">
        <v>15.52</v>
      </c>
      <c r="I48" s="12">
        <f t="shared" si="6"/>
        <v>32281.599999999999</v>
      </c>
      <c r="J48" s="12" t="e">
        <f t="shared" si="7"/>
        <v>#REF!</v>
      </c>
      <c r="K48" s="12">
        <f t="shared" ref="K48:K69" si="9">ROUND(+I48*0.065,2)</f>
        <v>2098.3000000000002</v>
      </c>
      <c r="L48" s="12">
        <f t="shared" si="8"/>
        <v>2469.54</v>
      </c>
      <c r="M48" s="12" t="e">
        <f t="shared" si="4"/>
        <v>#REF!</v>
      </c>
    </row>
    <row r="49" spans="1:13" hidden="1" x14ac:dyDescent="0.25">
      <c r="A49" t="s">
        <v>14</v>
      </c>
      <c r="B49" t="s">
        <v>76</v>
      </c>
      <c r="D49" t="s">
        <v>77</v>
      </c>
      <c r="E49" s="7">
        <v>1</v>
      </c>
      <c r="F49" t="s">
        <v>122</v>
      </c>
      <c r="G49" s="14">
        <v>2080</v>
      </c>
      <c r="H49" s="8">
        <v>26.37</v>
      </c>
      <c r="I49" s="12">
        <f t="shared" si="6"/>
        <v>54849.599999999999</v>
      </c>
      <c r="J49" s="12" t="e">
        <f t="shared" si="7"/>
        <v>#REF!</v>
      </c>
      <c r="K49" s="12">
        <f t="shared" si="9"/>
        <v>3565.22</v>
      </c>
      <c r="L49" s="12">
        <f t="shared" si="8"/>
        <v>4195.99</v>
      </c>
      <c r="M49" s="12" t="e">
        <f t="shared" si="4"/>
        <v>#REF!</v>
      </c>
    </row>
    <row r="50" spans="1:13" hidden="1" x14ac:dyDescent="0.25">
      <c r="A50" t="s">
        <v>19</v>
      </c>
      <c r="B50" t="s">
        <v>56</v>
      </c>
      <c r="D50" t="s">
        <v>90</v>
      </c>
      <c r="E50" s="7">
        <v>1</v>
      </c>
      <c r="F50" t="s">
        <v>122</v>
      </c>
      <c r="G50" s="14">
        <v>2080</v>
      </c>
      <c r="H50" s="8">
        <v>22.55</v>
      </c>
      <c r="I50" s="12">
        <f t="shared" si="6"/>
        <v>46904</v>
      </c>
      <c r="J50" s="12" t="e">
        <f t="shared" si="7"/>
        <v>#REF!</v>
      </c>
      <c r="K50" s="12">
        <f t="shared" si="9"/>
        <v>3048.76</v>
      </c>
      <c r="L50" s="12">
        <f t="shared" si="8"/>
        <v>3588.16</v>
      </c>
      <c r="M50" s="12" t="e">
        <f t="shared" si="4"/>
        <v>#REF!</v>
      </c>
    </row>
    <row r="51" spans="1:13" hidden="1" x14ac:dyDescent="0.25">
      <c r="A51" t="s">
        <v>58</v>
      </c>
      <c r="B51" t="s">
        <v>58</v>
      </c>
      <c r="D51" t="s">
        <v>68</v>
      </c>
      <c r="E51" s="7">
        <v>0.25</v>
      </c>
      <c r="F51" t="s">
        <v>122</v>
      </c>
      <c r="G51" s="14">
        <v>2080</v>
      </c>
      <c r="H51" s="8">
        <v>15.56</v>
      </c>
      <c r="I51" s="12">
        <f t="shared" si="6"/>
        <v>8091.2</v>
      </c>
      <c r="J51" s="12" t="e">
        <f t="shared" si="7"/>
        <v>#REF!</v>
      </c>
      <c r="K51" s="12">
        <f t="shared" si="9"/>
        <v>525.92999999999995</v>
      </c>
      <c r="L51" s="12">
        <f t="shared" si="8"/>
        <v>618.98</v>
      </c>
      <c r="M51" s="12" t="e">
        <f t="shared" si="4"/>
        <v>#REF!</v>
      </c>
    </row>
    <row r="52" spans="1:13" hidden="1" x14ac:dyDescent="0.25">
      <c r="A52" t="s">
        <v>19</v>
      </c>
      <c r="B52" t="s">
        <v>57</v>
      </c>
      <c r="D52" t="s">
        <v>68</v>
      </c>
      <c r="E52" s="7">
        <v>0.25</v>
      </c>
      <c r="F52" t="s">
        <v>122</v>
      </c>
      <c r="G52" s="14">
        <v>2080</v>
      </c>
      <c r="H52" s="8">
        <v>15.56</v>
      </c>
      <c r="I52" s="12">
        <f t="shared" si="6"/>
        <v>8091.2</v>
      </c>
      <c r="J52" s="12" t="e">
        <f t="shared" si="7"/>
        <v>#REF!</v>
      </c>
      <c r="K52" s="12">
        <f t="shared" si="9"/>
        <v>525.92999999999995</v>
      </c>
      <c r="L52" s="12">
        <f t="shared" si="8"/>
        <v>618.98</v>
      </c>
      <c r="M52" s="12" t="e">
        <f t="shared" si="4"/>
        <v>#REF!</v>
      </c>
    </row>
    <row r="53" spans="1:13" hidden="1" x14ac:dyDescent="0.25">
      <c r="A53" t="s">
        <v>19</v>
      </c>
      <c r="B53" t="s">
        <v>56</v>
      </c>
      <c r="D53" t="s">
        <v>68</v>
      </c>
      <c r="E53" s="7">
        <v>0.25</v>
      </c>
      <c r="F53" t="s">
        <v>122</v>
      </c>
      <c r="G53" s="14">
        <v>2080</v>
      </c>
      <c r="H53" s="8">
        <v>15.56</v>
      </c>
      <c r="I53" s="12">
        <f t="shared" si="6"/>
        <v>8091.2</v>
      </c>
      <c r="J53" s="12" t="e">
        <f t="shared" si="7"/>
        <v>#REF!</v>
      </c>
      <c r="K53" s="12">
        <f t="shared" si="9"/>
        <v>525.92999999999995</v>
      </c>
      <c r="L53" s="12">
        <f t="shared" si="8"/>
        <v>618.98</v>
      </c>
      <c r="M53" s="12" t="e">
        <f t="shared" si="4"/>
        <v>#REF!</v>
      </c>
    </row>
    <row r="54" spans="1:13" hidden="1" x14ac:dyDescent="0.25">
      <c r="A54" t="s">
        <v>14</v>
      </c>
      <c r="B54" t="s">
        <v>54</v>
      </c>
      <c r="D54" t="s">
        <v>68</v>
      </c>
      <c r="E54" s="7">
        <v>0.25</v>
      </c>
      <c r="F54" t="s">
        <v>122</v>
      </c>
      <c r="G54" s="14">
        <v>2080</v>
      </c>
      <c r="H54" s="8">
        <v>15.56</v>
      </c>
      <c r="I54" s="12">
        <f t="shared" si="6"/>
        <v>8091.2</v>
      </c>
      <c r="J54" s="12" t="e">
        <f t="shared" si="7"/>
        <v>#REF!</v>
      </c>
      <c r="K54" s="12">
        <f t="shared" si="9"/>
        <v>525.92999999999995</v>
      </c>
      <c r="L54" s="12">
        <f t="shared" si="8"/>
        <v>618.98</v>
      </c>
      <c r="M54" s="12" t="e">
        <f t="shared" si="4"/>
        <v>#REF!</v>
      </c>
    </row>
    <row r="55" spans="1:13" hidden="1" x14ac:dyDescent="0.25">
      <c r="A55" t="s">
        <v>19</v>
      </c>
      <c r="B55" t="s">
        <v>56</v>
      </c>
      <c r="D55" t="s">
        <v>91</v>
      </c>
      <c r="E55" s="7">
        <v>1</v>
      </c>
      <c r="F55" t="s">
        <v>122</v>
      </c>
      <c r="G55" s="14">
        <v>2080</v>
      </c>
      <c r="H55" s="8">
        <v>18.36</v>
      </c>
      <c r="I55" s="12">
        <f t="shared" si="6"/>
        <v>38188.800000000003</v>
      </c>
      <c r="J55" s="12" t="e">
        <f t="shared" si="7"/>
        <v>#REF!</v>
      </c>
      <c r="K55" s="12">
        <f t="shared" si="9"/>
        <v>2482.27</v>
      </c>
      <c r="L55" s="12">
        <f t="shared" si="8"/>
        <v>2921.44</v>
      </c>
      <c r="M55" s="12" t="e">
        <f t="shared" si="4"/>
        <v>#REF!</v>
      </c>
    </row>
    <row r="56" spans="1:13" hidden="1" x14ac:dyDescent="0.25">
      <c r="A56" t="s">
        <v>14</v>
      </c>
      <c r="B56" t="s">
        <v>15</v>
      </c>
      <c r="D56" t="s">
        <v>38</v>
      </c>
      <c r="E56" s="7">
        <v>0.7</v>
      </c>
      <c r="F56" t="s">
        <v>122</v>
      </c>
      <c r="G56" s="14">
        <v>2080</v>
      </c>
      <c r="H56" s="8">
        <v>24.68</v>
      </c>
      <c r="I56" s="12">
        <f t="shared" si="6"/>
        <v>35934.080000000002</v>
      </c>
      <c r="J56" s="12" t="e">
        <f t="shared" si="7"/>
        <v>#REF!</v>
      </c>
      <c r="K56" s="12">
        <f t="shared" si="9"/>
        <v>2335.7199999999998</v>
      </c>
      <c r="L56" s="12">
        <f t="shared" si="8"/>
        <v>2748.96</v>
      </c>
      <c r="M56" s="12" t="e">
        <f t="shared" si="4"/>
        <v>#REF!</v>
      </c>
    </row>
    <row r="57" spans="1:13" hidden="1" x14ac:dyDescent="0.25">
      <c r="A57" t="s">
        <v>62</v>
      </c>
      <c r="B57" t="s">
        <v>62</v>
      </c>
      <c r="D57" t="s">
        <v>38</v>
      </c>
      <c r="E57" s="7">
        <v>0.09</v>
      </c>
      <c r="F57" t="s">
        <v>122</v>
      </c>
      <c r="G57" s="14">
        <v>2080</v>
      </c>
      <c r="H57" s="8">
        <v>24.68</v>
      </c>
      <c r="I57" s="12">
        <f t="shared" si="6"/>
        <v>4620.0959999999995</v>
      </c>
      <c r="J57" s="12" t="e">
        <f t="shared" si="7"/>
        <v>#REF!</v>
      </c>
      <c r="K57" s="12">
        <f t="shared" si="9"/>
        <v>300.31</v>
      </c>
      <c r="L57" s="12">
        <f t="shared" si="8"/>
        <v>353.44</v>
      </c>
      <c r="M57" s="12" t="e">
        <f t="shared" si="4"/>
        <v>#REF!</v>
      </c>
    </row>
    <row r="58" spans="1:13" hidden="1" x14ac:dyDescent="0.25">
      <c r="A58" t="s">
        <v>58</v>
      </c>
      <c r="B58" t="s">
        <v>58</v>
      </c>
      <c r="D58" t="s">
        <v>38</v>
      </c>
      <c r="E58" s="7">
        <v>0.01</v>
      </c>
      <c r="F58" t="s">
        <v>122</v>
      </c>
      <c r="G58" s="14">
        <v>2080</v>
      </c>
      <c r="H58" s="8">
        <v>24.68</v>
      </c>
      <c r="I58" s="12">
        <f t="shared" si="6"/>
        <v>513.34400000000005</v>
      </c>
      <c r="J58" s="12" t="e">
        <f t="shared" si="7"/>
        <v>#REF!</v>
      </c>
      <c r="K58" s="12">
        <f t="shared" si="9"/>
        <v>33.369999999999997</v>
      </c>
      <c r="L58" s="12">
        <f t="shared" si="8"/>
        <v>39.270000000000003</v>
      </c>
      <c r="M58" s="12" t="e">
        <f t="shared" si="4"/>
        <v>#REF!</v>
      </c>
    </row>
    <row r="59" spans="1:13" hidden="1" x14ac:dyDescent="0.25">
      <c r="A59" t="s">
        <v>19</v>
      </c>
      <c r="B59" t="s">
        <v>19</v>
      </c>
      <c r="D59" t="s">
        <v>38</v>
      </c>
      <c r="E59" s="7">
        <v>0.2</v>
      </c>
      <c r="F59" t="s">
        <v>122</v>
      </c>
      <c r="G59" s="14">
        <v>2080</v>
      </c>
      <c r="H59" s="8">
        <v>24.68</v>
      </c>
      <c r="I59" s="12">
        <f t="shared" si="6"/>
        <v>10266.879999999999</v>
      </c>
      <c r="J59" s="12" t="e">
        <f t="shared" si="7"/>
        <v>#REF!</v>
      </c>
      <c r="K59" s="12">
        <f t="shared" si="9"/>
        <v>667.35</v>
      </c>
      <c r="L59" s="12">
        <f t="shared" si="8"/>
        <v>785.42</v>
      </c>
      <c r="M59" s="12" t="e">
        <f t="shared" si="4"/>
        <v>#REF!</v>
      </c>
    </row>
    <row r="60" spans="1:13" ht="14.25" hidden="1" customHeight="1" x14ac:dyDescent="0.25">
      <c r="A60" t="s">
        <v>19</v>
      </c>
      <c r="B60" t="s">
        <v>27</v>
      </c>
      <c r="D60" t="s">
        <v>92</v>
      </c>
      <c r="E60" s="7">
        <v>1</v>
      </c>
      <c r="F60" t="s">
        <v>122</v>
      </c>
      <c r="G60" s="14">
        <v>2080</v>
      </c>
      <c r="H60" s="8">
        <v>28.98</v>
      </c>
      <c r="I60" s="12">
        <f t="shared" si="6"/>
        <v>60278.400000000001</v>
      </c>
      <c r="J60" s="12" t="e">
        <f t="shared" si="7"/>
        <v>#REF!</v>
      </c>
      <c r="K60" s="12">
        <f t="shared" si="9"/>
        <v>3918.1</v>
      </c>
      <c r="L60" s="12">
        <f t="shared" si="8"/>
        <v>4611.3</v>
      </c>
      <c r="M60" s="12" t="e">
        <f t="shared" si="4"/>
        <v>#REF!</v>
      </c>
    </row>
    <row r="61" spans="1:13" hidden="1" x14ac:dyDescent="0.25">
      <c r="A61" t="s">
        <v>19</v>
      </c>
      <c r="B61" t="s">
        <v>93</v>
      </c>
      <c r="D61" t="s">
        <v>94</v>
      </c>
      <c r="E61" s="7">
        <v>1</v>
      </c>
      <c r="F61" t="s">
        <v>122</v>
      </c>
      <c r="G61" s="14">
        <v>2080</v>
      </c>
      <c r="H61" s="8">
        <v>22.61</v>
      </c>
      <c r="I61" s="12">
        <f t="shared" si="6"/>
        <v>47028.800000000003</v>
      </c>
      <c r="J61" s="12" t="e">
        <f t="shared" si="7"/>
        <v>#REF!</v>
      </c>
      <c r="K61" s="12">
        <f t="shared" si="9"/>
        <v>3056.87</v>
      </c>
      <c r="L61" s="12">
        <f t="shared" si="8"/>
        <v>3597.7</v>
      </c>
      <c r="M61" s="12" t="e">
        <f t="shared" si="4"/>
        <v>#REF!</v>
      </c>
    </row>
    <row r="62" spans="1:13" hidden="1" x14ac:dyDescent="0.25">
      <c r="A62" t="s">
        <v>14</v>
      </c>
      <c r="B62" t="s">
        <v>15</v>
      </c>
      <c r="D62" t="s">
        <v>40</v>
      </c>
      <c r="E62" s="7">
        <v>0.7</v>
      </c>
      <c r="F62" t="s">
        <v>122</v>
      </c>
      <c r="G62" s="14">
        <v>2080</v>
      </c>
      <c r="H62" s="8">
        <v>21.52</v>
      </c>
      <c r="I62" s="12">
        <f t="shared" si="6"/>
        <v>31333.119999999999</v>
      </c>
      <c r="J62" s="12" t="e">
        <f t="shared" si="7"/>
        <v>#REF!</v>
      </c>
      <c r="K62" s="12">
        <f t="shared" si="9"/>
        <v>2036.65</v>
      </c>
      <c r="L62" s="12">
        <f t="shared" si="8"/>
        <v>2396.98</v>
      </c>
      <c r="M62" s="12" t="e">
        <f t="shared" si="4"/>
        <v>#REF!</v>
      </c>
    </row>
    <row r="63" spans="1:13" hidden="1" x14ac:dyDescent="0.25">
      <c r="A63" t="s">
        <v>62</v>
      </c>
      <c r="B63" t="s">
        <v>62</v>
      </c>
      <c r="D63" t="s">
        <v>40</v>
      </c>
      <c r="E63" s="7">
        <v>0.09</v>
      </c>
      <c r="F63" t="s">
        <v>122</v>
      </c>
      <c r="G63" s="14">
        <v>2080</v>
      </c>
      <c r="H63" s="8">
        <v>21.52</v>
      </c>
      <c r="I63" s="12">
        <f t="shared" si="6"/>
        <v>4028.5439999999999</v>
      </c>
      <c r="J63" s="12" t="e">
        <f t="shared" si="7"/>
        <v>#REF!</v>
      </c>
      <c r="K63" s="12">
        <f t="shared" si="9"/>
        <v>261.86</v>
      </c>
      <c r="L63" s="12">
        <f t="shared" si="8"/>
        <v>308.18</v>
      </c>
      <c r="M63" s="12" t="e">
        <f t="shared" si="4"/>
        <v>#REF!</v>
      </c>
    </row>
    <row r="64" spans="1:13" hidden="1" x14ac:dyDescent="0.25">
      <c r="A64" t="s">
        <v>58</v>
      </c>
      <c r="B64" t="s">
        <v>58</v>
      </c>
      <c r="D64" t="s">
        <v>40</v>
      </c>
      <c r="E64" s="7">
        <v>0.01</v>
      </c>
      <c r="F64" t="s">
        <v>122</v>
      </c>
      <c r="G64" s="14">
        <v>2080</v>
      </c>
      <c r="H64" s="8">
        <v>21.52</v>
      </c>
      <c r="I64" s="12">
        <f t="shared" si="6"/>
        <v>447.61599999999999</v>
      </c>
      <c r="J64" s="12" t="e">
        <f t="shared" si="7"/>
        <v>#REF!</v>
      </c>
      <c r="K64" s="12">
        <f t="shared" si="9"/>
        <v>29.1</v>
      </c>
      <c r="L64" s="12">
        <f t="shared" si="8"/>
        <v>34.24</v>
      </c>
      <c r="M64" s="12" t="e">
        <f t="shared" si="4"/>
        <v>#REF!</v>
      </c>
    </row>
    <row r="65" spans="1:13" hidden="1" x14ac:dyDescent="0.25">
      <c r="A65" t="s">
        <v>19</v>
      </c>
      <c r="B65" t="s">
        <v>19</v>
      </c>
      <c r="D65" t="s">
        <v>40</v>
      </c>
      <c r="E65" s="7">
        <v>0.2</v>
      </c>
      <c r="F65" t="s">
        <v>122</v>
      </c>
      <c r="G65" s="14">
        <v>2080</v>
      </c>
      <c r="H65" s="8">
        <v>21.52</v>
      </c>
      <c r="I65" s="12">
        <f t="shared" si="6"/>
        <v>8952.32</v>
      </c>
      <c r="J65" s="12" t="e">
        <f t="shared" si="7"/>
        <v>#REF!</v>
      </c>
      <c r="K65" s="12">
        <f t="shared" si="9"/>
        <v>581.9</v>
      </c>
      <c r="L65" s="12">
        <f t="shared" si="8"/>
        <v>684.85</v>
      </c>
      <c r="M65" s="12" t="e">
        <f t="shared" si="4"/>
        <v>#REF!</v>
      </c>
    </row>
    <row r="66" spans="1:13" hidden="1" x14ac:dyDescent="0.25">
      <c r="A66" t="s">
        <v>14</v>
      </c>
      <c r="B66" t="s">
        <v>49</v>
      </c>
      <c r="D66" t="s">
        <v>50</v>
      </c>
      <c r="E66" s="7">
        <v>0.7</v>
      </c>
      <c r="F66" t="s">
        <v>122</v>
      </c>
      <c r="G66" s="14">
        <v>2080</v>
      </c>
      <c r="H66" s="8">
        <v>36.409999999999997</v>
      </c>
      <c r="I66" s="12">
        <f t="shared" ref="I66:I97" si="10">ROUND((+G66*E66)*H66,3)</f>
        <v>53012.959999999999</v>
      </c>
      <c r="J66" s="12" t="e">
        <f t="shared" ref="J66:J97" si="11">healthcare*E66</f>
        <v>#REF!</v>
      </c>
      <c r="K66" s="12">
        <f t="shared" si="9"/>
        <v>3445.84</v>
      </c>
      <c r="L66" s="12">
        <f t="shared" ref="L66:L97" si="12">ROUND(I66*0.0765,2)</f>
        <v>4055.49</v>
      </c>
      <c r="M66" s="12" t="e">
        <f t="shared" si="4"/>
        <v>#REF!</v>
      </c>
    </row>
    <row r="67" spans="1:13" hidden="1" x14ac:dyDescent="0.25">
      <c r="A67" t="s">
        <v>62</v>
      </c>
      <c r="B67" t="s">
        <v>62</v>
      </c>
      <c r="D67" t="s">
        <v>50</v>
      </c>
      <c r="E67" s="7">
        <v>0.09</v>
      </c>
      <c r="F67" t="s">
        <v>122</v>
      </c>
      <c r="G67" s="14">
        <v>2080</v>
      </c>
      <c r="H67" s="8">
        <v>36.409999999999997</v>
      </c>
      <c r="I67" s="12">
        <f t="shared" si="10"/>
        <v>6815.9520000000002</v>
      </c>
      <c r="J67" s="12" t="e">
        <f t="shared" si="11"/>
        <v>#REF!</v>
      </c>
      <c r="K67" s="12">
        <f t="shared" si="9"/>
        <v>443.04</v>
      </c>
      <c r="L67" s="12">
        <f t="shared" si="12"/>
        <v>521.41999999999996</v>
      </c>
      <c r="M67" s="12" t="e">
        <f t="shared" si="4"/>
        <v>#REF!</v>
      </c>
    </row>
    <row r="68" spans="1:13" hidden="1" x14ac:dyDescent="0.25">
      <c r="A68" t="s">
        <v>58</v>
      </c>
      <c r="B68" t="s">
        <v>58</v>
      </c>
      <c r="D68" t="s">
        <v>50</v>
      </c>
      <c r="E68" s="7">
        <v>0.01</v>
      </c>
      <c r="F68" t="s">
        <v>122</v>
      </c>
      <c r="G68" s="14">
        <v>2080</v>
      </c>
      <c r="H68" s="8">
        <v>36.409999999999997</v>
      </c>
      <c r="I68" s="12">
        <f t="shared" si="10"/>
        <v>757.32799999999997</v>
      </c>
      <c r="J68" s="12" t="e">
        <f t="shared" si="11"/>
        <v>#REF!</v>
      </c>
      <c r="K68" s="12">
        <f t="shared" si="9"/>
        <v>49.23</v>
      </c>
      <c r="L68" s="12">
        <f t="shared" si="12"/>
        <v>57.94</v>
      </c>
      <c r="M68" s="12" t="e">
        <f t="shared" si="4"/>
        <v>#REF!</v>
      </c>
    </row>
    <row r="69" spans="1:13" hidden="1" x14ac:dyDescent="0.25">
      <c r="A69" t="s">
        <v>19</v>
      </c>
      <c r="B69" t="s">
        <v>19</v>
      </c>
      <c r="D69" t="s">
        <v>50</v>
      </c>
      <c r="E69" s="7">
        <v>0.2</v>
      </c>
      <c r="F69" t="s">
        <v>122</v>
      </c>
      <c r="G69" s="14">
        <v>2080</v>
      </c>
      <c r="H69" s="8">
        <v>36.409999999999997</v>
      </c>
      <c r="I69" s="12">
        <f t="shared" si="10"/>
        <v>15146.56</v>
      </c>
      <c r="J69" s="12" t="e">
        <f t="shared" si="11"/>
        <v>#REF!</v>
      </c>
      <c r="K69" s="12">
        <f t="shared" si="9"/>
        <v>984.53</v>
      </c>
      <c r="L69" s="12">
        <f t="shared" si="12"/>
        <v>1158.71</v>
      </c>
      <c r="M69" s="12" t="e">
        <f t="shared" si="4"/>
        <v>#REF!</v>
      </c>
    </row>
    <row r="70" spans="1:13" hidden="1" x14ac:dyDescent="0.25">
      <c r="A70" t="s">
        <v>14</v>
      </c>
      <c r="B70" t="s">
        <v>22</v>
      </c>
      <c r="D70" t="s">
        <v>95</v>
      </c>
      <c r="E70" s="7">
        <v>1</v>
      </c>
      <c r="F70" t="s">
        <v>122</v>
      </c>
      <c r="G70" s="14">
        <v>2080</v>
      </c>
      <c r="H70" s="8">
        <v>23.93</v>
      </c>
      <c r="I70" s="12">
        <f t="shared" si="10"/>
        <v>49774.400000000001</v>
      </c>
      <c r="J70" s="12" t="e">
        <f t="shared" si="11"/>
        <v>#REF!</v>
      </c>
      <c r="K70" s="12">
        <v>0</v>
      </c>
      <c r="L70" s="12">
        <f t="shared" si="12"/>
        <v>3807.74</v>
      </c>
      <c r="M70" s="12" t="e">
        <f t="shared" si="4"/>
        <v>#REF!</v>
      </c>
    </row>
    <row r="71" spans="1:13" hidden="1" x14ac:dyDescent="0.25">
      <c r="A71" t="s">
        <v>9</v>
      </c>
      <c r="B71" t="s">
        <v>10</v>
      </c>
      <c r="C71" t="s">
        <v>134</v>
      </c>
      <c r="D71" t="s">
        <v>13</v>
      </c>
      <c r="E71" s="7">
        <v>1</v>
      </c>
      <c r="F71" t="s">
        <v>122</v>
      </c>
      <c r="G71" s="14">
        <v>2080</v>
      </c>
      <c r="H71" s="8">
        <v>42.59</v>
      </c>
      <c r="I71" s="12">
        <f t="shared" si="10"/>
        <v>88587.199999999997</v>
      </c>
      <c r="J71" s="12" t="e">
        <f t="shared" si="11"/>
        <v>#REF!</v>
      </c>
      <c r="K71" s="12">
        <f>ROUND(+I71*0.065,2)</f>
        <v>5758.17</v>
      </c>
      <c r="L71" s="12">
        <f t="shared" si="12"/>
        <v>6776.92</v>
      </c>
      <c r="M71" s="12" t="e">
        <f t="shared" si="4"/>
        <v>#REF!</v>
      </c>
    </row>
    <row r="72" spans="1:13" hidden="1" x14ac:dyDescent="0.25">
      <c r="A72" t="s">
        <v>62</v>
      </c>
      <c r="B72" t="s">
        <v>70</v>
      </c>
      <c r="D72" t="s">
        <v>82</v>
      </c>
      <c r="E72" s="7">
        <v>1</v>
      </c>
      <c r="F72" t="s">
        <v>122</v>
      </c>
      <c r="G72" s="14">
        <v>2080</v>
      </c>
      <c r="H72" s="8">
        <v>17.100000000000001</v>
      </c>
      <c r="I72" s="12">
        <f t="shared" si="10"/>
        <v>35568</v>
      </c>
      <c r="J72" s="12" t="e">
        <f t="shared" si="11"/>
        <v>#REF!</v>
      </c>
      <c r="K72" s="12">
        <f>ROUND(+I72*0.065,2)</f>
        <v>2311.92</v>
      </c>
      <c r="L72" s="12">
        <f t="shared" si="12"/>
        <v>2720.95</v>
      </c>
      <c r="M72" s="12" t="e">
        <f t="shared" si="4"/>
        <v>#REF!</v>
      </c>
    </row>
    <row r="73" spans="1:13" hidden="1" x14ac:dyDescent="0.25">
      <c r="A73" t="s">
        <v>14</v>
      </c>
      <c r="B73" t="s">
        <v>24</v>
      </c>
      <c r="D73" t="s">
        <v>96</v>
      </c>
      <c r="E73" s="7">
        <v>1</v>
      </c>
      <c r="F73" t="s">
        <v>122</v>
      </c>
      <c r="G73" s="14">
        <v>2080</v>
      </c>
      <c r="H73" s="8">
        <v>12.78</v>
      </c>
      <c r="I73" s="12">
        <f t="shared" si="10"/>
        <v>26582.400000000001</v>
      </c>
      <c r="J73" s="12" t="e">
        <f t="shared" si="11"/>
        <v>#REF!</v>
      </c>
      <c r="K73" s="12">
        <v>0</v>
      </c>
      <c r="L73" s="12">
        <f t="shared" si="12"/>
        <v>2033.55</v>
      </c>
      <c r="M73" s="12" t="e">
        <f t="shared" si="4"/>
        <v>#REF!</v>
      </c>
    </row>
    <row r="74" spans="1:13" hidden="1" x14ac:dyDescent="0.25">
      <c r="A74" t="s">
        <v>19</v>
      </c>
      <c r="B74" t="s">
        <v>20</v>
      </c>
      <c r="D74" t="s">
        <v>97</v>
      </c>
      <c r="E74" s="7">
        <v>1</v>
      </c>
      <c r="F74" t="s">
        <v>122</v>
      </c>
      <c r="G74" s="14">
        <v>2080</v>
      </c>
      <c r="H74" s="8">
        <v>15.58</v>
      </c>
      <c r="I74" s="12">
        <f t="shared" si="10"/>
        <v>32406.400000000001</v>
      </c>
      <c r="J74" s="12" t="e">
        <f t="shared" si="11"/>
        <v>#REF!</v>
      </c>
      <c r="K74" s="12">
        <f>ROUND(+I74*0.065,2)</f>
        <v>2106.42</v>
      </c>
      <c r="L74" s="12">
        <f t="shared" si="12"/>
        <v>2479.09</v>
      </c>
      <c r="M74" s="12" t="e">
        <f t="shared" ref="M74:M130" si="13">SUM(I74:L74)</f>
        <v>#REF!</v>
      </c>
    </row>
    <row r="75" spans="1:13" hidden="1" x14ac:dyDescent="0.25">
      <c r="A75" t="s">
        <v>14</v>
      </c>
      <c r="B75" t="s">
        <v>22</v>
      </c>
      <c r="D75" t="s">
        <v>98</v>
      </c>
      <c r="E75" s="7">
        <v>1</v>
      </c>
      <c r="F75" t="s">
        <v>122</v>
      </c>
      <c r="G75" s="14">
        <v>2080</v>
      </c>
      <c r="H75" s="8">
        <v>18.21</v>
      </c>
      <c r="I75" s="12">
        <f t="shared" si="10"/>
        <v>37876.800000000003</v>
      </c>
      <c r="J75" s="12" t="e">
        <f t="shared" si="11"/>
        <v>#REF!</v>
      </c>
      <c r="K75" s="12">
        <v>0</v>
      </c>
      <c r="L75" s="12">
        <f t="shared" si="12"/>
        <v>2897.58</v>
      </c>
      <c r="M75" s="12" t="e">
        <f t="shared" si="13"/>
        <v>#REF!</v>
      </c>
    </row>
    <row r="76" spans="1:13" hidden="1" x14ac:dyDescent="0.25">
      <c r="A76" t="s">
        <v>14</v>
      </c>
      <c r="B76" t="s">
        <v>29</v>
      </c>
      <c r="D76" t="s">
        <v>34</v>
      </c>
      <c r="E76" s="7">
        <v>1</v>
      </c>
      <c r="F76" t="s">
        <v>122</v>
      </c>
      <c r="G76" s="14">
        <v>2080</v>
      </c>
      <c r="H76" s="8">
        <v>37.01</v>
      </c>
      <c r="I76" s="12">
        <f t="shared" si="10"/>
        <v>76980.800000000003</v>
      </c>
      <c r="J76" s="12" t="e">
        <f t="shared" si="11"/>
        <v>#REF!</v>
      </c>
      <c r="K76" s="12">
        <f>ROUND(+I76*0.065,2)</f>
        <v>5003.75</v>
      </c>
      <c r="L76" s="12">
        <f t="shared" si="12"/>
        <v>5889.03</v>
      </c>
      <c r="M76" s="12" t="e">
        <f t="shared" si="13"/>
        <v>#REF!</v>
      </c>
    </row>
    <row r="77" spans="1:13" hidden="1" x14ac:dyDescent="0.25">
      <c r="A77" t="s">
        <v>14</v>
      </c>
      <c r="B77" t="s">
        <v>24</v>
      </c>
      <c r="D77" t="s">
        <v>47</v>
      </c>
      <c r="E77" s="7">
        <v>1</v>
      </c>
      <c r="F77" t="s">
        <v>122</v>
      </c>
      <c r="G77" s="14">
        <v>2080</v>
      </c>
      <c r="H77" s="8">
        <v>40.68</v>
      </c>
      <c r="I77" s="12">
        <f t="shared" si="10"/>
        <v>84614.399999999994</v>
      </c>
      <c r="J77" s="12" t="e">
        <f t="shared" si="11"/>
        <v>#REF!</v>
      </c>
      <c r="K77" s="12">
        <v>0</v>
      </c>
      <c r="L77" s="12">
        <f t="shared" si="12"/>
        <v>6473</v>
      </c>
      <c r="M77" s="12" t="e">
        <f t="shared" si="13"/>
        <v>#REF!</v>
      </c>
    </row>
    <row r="78" spans="1:13" hidden="1" x14ac:dyDescent="0.25">
      <c r="A78" t="s">
        <v>14</v>
      </c>
      <c r="B78" t="s">
        <v>51</v>
      </c>
      <c r="D78" t="s">
        <v>53</v>
      </c>
      <c r="E78" s="7">
        <v>1</v>
      </c>
      <c r="F78" t="s">
        <v>122</v>
      </c>
      <c r="G78" s="14">
        <v>2080</v>
      </c>
      <c r="H78" s="8">
        <v>21.05</v>
      </c>
      <c r="I78" s="12">
        <f t="shared" si="10"/>
        <v>43784</v>
      </c>
      <c r="J78" s="12" t="e">
        <f t="shared" si="11"/>
        <v>#REF!</v>
      </c>
      <c r="K78" s="12">
        <f>ROUND(+I78*0.065,2)</f>
        <v>2845.96</v>
      </c>
      <c r="L78" s="12">
        <f t="shared" si="12"/>
        <v>3349.48</v>
      </c>
      <c r="M78" s="12" t="e">
        <f t="shared" si="13"/>
        <v>#REF!</v>
      </c>
    </row>
    <row r="79" spans="1:13" hidden="1" x14ac:dyDescent="0.25">
      <c r="A79" t="s">
        <v>14</v>
      </c>
      <c r="B79" t="s">
        <v>24</v>
      </c>
      <c r="D79" t="s">
        <v>99</v>
      </c>
      <c r="E79" s="7">
        <v>1</v>
      </c>
      <c r="F79" t="s">
        <v>122</v>
      </c>
      <c r="G79" s="14">
        <v>2080</v>
      </c>
      <c r="H79" s="8">
        <v>12.78</v>
      </c>
      <c r="I79" s="12">
        <f t="shared" si="10"/>
        <v>26582.400000000001</v>
      </c>
      <c r="J79" s="12" t="e">
        <f t="shared" si="11"/>
        <v>#REF!</v>
      </c>
      <c r="K79" s="12">
        <v>0</v>
      </c>
      <c r="L79" s="12">
        <f t="shared" si="12"/>
        <v>2033.55</v>
      </c>
      <c r="M79" s="12" t="e">
        <f t="shared" si="13"/>
        <v>#REF!</v>
      </c>
    </row>
    <row r="80" spans="1:13" hidden="1" x14ac:dyDescent="0.25">
      <c r="A80" t="s">
        <v>14</v>
      </c>
      <c r="B80" t="s">
        <v>24</v>
      </c>
      <c r="D80" t="s">
        <v>100</v>
      </c>
      <c r="E80" s="7">
        <v>1</v>
      </c>
      <c r="F80" t="s">
        <v>122</v>
      </c>
      <c r="G80" s="14">
        <v>2080</v>
      </c>
      <c r="H80" s="8">
        <v>13.29</v>
      </c>
      <c r="I80" s="12">
        <f t="shared" si="10"/>
        <v>27643.200000000001</v>
      </c>
      <c r="J80" s="12" t="e">
        <f t="shared" si="11"/>
        <v>#REF!</v>
      </c>
      <c r="K80" s="12">
        <v>0</v>
      </c>
      <c r="L80" s="12">
        <f t="shared" si="12"/>
        <v>2114.6999999999998</v>
      </c>
      <c r="M80" s="12" t="e">
        <f t="shared" si="13"/>
        <v>#REF!</v>
      </c>
    </row>
    <row r="81" spans="1:13" hidden="1" x14ac:dyDescent="0.25">
      <c r="A81" t="s">
        <v>14</v>
      </c>
      <c r="B81" t="s">
        <v>24</v>
      </c>
      <c r="D81" t="s">
        <v>101</v>
      </c>
      <c r="E81" s="7">
        <v>1</v>
      </c>
      <c r="F81" t="s">
        <v>122</v>
      </c>
      <c r="G81" s="14">
        <v>2080</v>
      </c>
      <c r="H81" s="8">
        <v>17.45</v>
      </c>
      <c r="I81" s="12">
        <f t="shared" si="10"/>
        <v>36296</v>
      </c>
      <c r="J81" s="12" t="e">
        <f t="shared" si="11"/>
        <v>#REF!</v>
      </c>
      <c r="K81" s="12">
        <v>0</v>
      </c>
      <c r="L81" s="12">
        <f t="shared" si="12"/>
        <v>2776.64</v>
      </c>
      <c r="M81" s="12" t="e">
        <f t="shared" si="13"/>
        <v>#REF!</v>
      </c>
    </row>
    <row r="82" spans="1:13" hidden="1" x14ac:dyDescent="0.25">
      <c r="A82" t="s">
        <v>19</v>
      </c>
      <c r="B82" t="s">
        <v>20</v>
      </c>
      <c r="D82" t="s">
        <v>102</v>
      </c>
      <c r="E82" s="7">
        <v>1</v>
      </c>
      <c r="F82" t="s">
        <v>122</v>
      </c>
      <c r="G82" s="14">
        <v>2080</v>
      </c>
      <c r="H82" s="8">
        <v>37.01</v>
      </c>
      <c r="I82" s="12">
        <f t="shared" si="10"/>
        <v>76980.800000000003</v>
      </c>
      <c r="J82" s="12" t="e">
        <f t="shared" si="11"/>
        <v>#REF!</v>
      </c>
      <c r="K82" s="12">
        <f>ROUND(+I82*0.065,2)</f>
        <v>5003.75</v>
      </c>
      <c r="L82" s="12">
        <f t="shared" si="12"/>
        <v>5889.03</v>
      </c>
      <c r="M82" s="12" t="e">
        <f t="shared" si="13"/>
        <v>#REF!</v>
      </c>
    </row>
    <row r="83" spans="1:13" hidden="1" x14ac:dyDescent="0.25">
      <c r="A83" t="s">
        <v>14</v>
      </c>
      <c r="B83" t="s">
        <v>63</v>
      </c>
      <c r="D83" t="s">
        <v>66</v>
      </c>
      <c r="E83" s="7">
        <v>1</v>
      </c>
      <c r="F83" t="s">
        <v>122</v>
      </c>
      <c r="G83" s="14">
        <v>2080</v>
      </c>
      <c r="H83" s="8">
        <v>19.88</v>
      </c>
      <c r="I83" s="12">
        <f t="shared" si="10"/>
        <v>41350.400000000001</v>
      </c>
      <c r="J83" s="12" t="e">
        <f t="shared" si="11"/>
        <v>#REF!</v>
      </c>
      <c r="K83" s="12">
        <v>0</v>
      </c>
      <c r="L83" s="12">
        <f t="shared" si="12"/>
        <v>3163.31</v>
      </c>
      <c r="M83" s="12" t="e">
        <f t="shared" si="13"/>
        <v>#REF!</v>
      </c>
    </row>
    <row r="84" spans="1:13" x14ac:dyDescent="0.25">
      <c r="A84" t="s">
        <v>14</v>
      </c>
      <c r="B84" t="s">
        <v>61</v>
      </c>
      <c r="C84" t="s">
        <v>138</v>
      </c>
      <c r="D84" t="s">
        <v>26</v>
      </c>
      <c r="E84" s="7">
        <v>0.34</v>
      </c>
      <c r="F84" t="s">
        <v>122</v>
      </c>
      <c r="G84" s="14">
        <v>2080</v>
      </c>
      <c r="H84" s="8">
        <v>27.21</v>
      </c>
      <c r="I84" s="12">
        <f t="shared" si="10"/>
        <v>19242.912</v>
      </c>
      <c r="J84" s="12" t="e">
        <f t="shared" si="11"/>
        <v>#REF!</v>
      </c>
      <c r="K84" s="12">
        <f t="shared" ref="K84:K90" si="14">ROUND(+I84*0.065,2)</f>
        <v>1250.79</v>
      </c>
      <c r="L84" s="12">
        <f t="shared" si="12"/>
        <v>1472.08</v>
      </c>
      <c r="M84" s="12" t="e">
        <f t="shared" si="13"/>
        <v>#REF!</v>
      </c>
    </row>
    <row r="85" spans="1:13" hidden="1" x14ac:dyDescent="0.25">
      <c r="A85" t="s">
        <v>58</v>
      </c>
      <c r="B85" t="s">
        <v>58</v>
      </c>
      <c r="D85" t="s">
        <v>26</v>
      </c>
      <c r="E85" s="7">
        <v>0.22</v>
      </c>
      <c r="F85" t="s">
        <v>122</v>
      </c>
      <c r="G85" s="14">
        <v>2080</v>
      </c>
      <c r="H85" s="8">
        <v>27.21</v>
      </c>
      <c r="I85" s="12">
        <f t="shared" si="10"/>
        <v>12451.296</v>
      </c>
      <c r="J85" s="12" t="e">
        <f t="shared" si="11"/>
        <v>#REF!</v>
      </c>
      <c r="K85" s="12">
        <f t="shared" si="14"/>
        <v>809.33</v>
      </c>
      <c r="L85" s="12">
        <f t="shared" si="12"/>
        <v>952.52</v>
      </c>
      <c r="M85" s="12" t="e">
        <f t="shared" si="13"/>
        <v>#REF!</v>
      </c>
    </row>
    <row r="86" spans="1:13" hidden="1" x14ac:dyDescent="0.25">
      <c r="A86" t="s">
        <v>19</v>
      </c>
      <c r="B86" t="s">
        <v>20</v>
      </c>
      <c r="D86" t="s">
        <v>26</v>
      </c>
      <c r="E86" s="7">
        <v>0.22</v>
      </c>
      <c r="F86" t="s">
        <v>122</v>
      </c>
      <c r="G86" s="14">
        <v>2080</v>
      </c>
      <c r="H86" s="8">
        <v>27.21</v>
      </c>
      <c r="I86" s="12">
        <f t="shared" si="10"/>
        <v>12451.296</v>
      </c>
      <c r="J86" s="12" t="e">
        <f t="shared" si="11"/>
        <v>#REF!</v>
      </c>
      <c r="K86" s="12">
        <f t="shared" si="14"/>
        <v>809.33</v>
      </c>
      <c r="L86" s="12">
        <f t="shared" si="12"/>
        <v>952.52</v>
      </c>
      <c r="M86" s="12" t="e">
        <f t="shared" si="13"/>
        <v>#REF!</v>
      </c>
    </row>
    <row r="87" spans="1:13" hidden="1" x14ac:dyDescent="0.25">
      <c r="A87" t="s">
        <v>19</v>
      </c>
      <c r="B87" t="s">
        <v>27</v>
      </c>
      <c r="D87" t="s">
        <v>26</v>
      </c>
      <c r="E87" s="7">
        <v>0.22</v>
      </c>
      <c r="F87" t="s">
        <v>122</v>
      </c>
      <c r="G87" s="14">
        <v>2080</v>
      </c>
      <c r="H87" s="8">
        <v>27.21</v>
      </c>
      <c r="I87" s="12">
        <f t="shared" si="10"/>
        <v>12451.296</v>
      </c>
      <c r="J87" s="12" t="e">
        <f t="shared" si="11"/>
        <v>#REF!</v>
      </c>
      <c r="K87" s="12">
        <f t="shared" si="14"/>
        <v>809.33</v>
      </c>
      <c r="L87" s="12">
        <f t="shared" si="12"/>
        <v>952.52</v>
      </c>
      <c r="M87" s="12" t="e">
        <f t="shared" si="13"/>
        <v>#REF!</v>
      </c>
    </row>
    <row r="88" spans="1:13" hidden="1" x14ac:dyDescent="0.25">
      <c r="A88" t="s">
        <v>14</v>
      </c>
      <c r="B88" t="s">
        <v>41</v>
      </c>
      <c r="D88" s="11" t="s">
        <v>59</v>
      </c>
      <c r="E88" s="7">
        <v>1</v>
      </c>
      <c r="F88" t="s">
        <v>122</v>
      </c>
      <c r="G88" s="14">
        <v>2080</v>
      </c>
      <c r="H88" s="8">
        <v>14.28</v>
      </c>
      <c r="I88" s="12">
        <f t="shared" si="10"/>
        <v>29702.400000000001</v>
      </c>
      <c r="J88" s="12" t="e">
        <f t="shared" si="11"/>
        <v>#REF!</v>
      </c>
      <c r="K88" s="12">
        <f t="shared" si="14"/>
        <v>1930.66</v>
      </c>
      <c r="L88" s="12">
        <f t="shared" si="12"/>
        <v>2272.23</v>
      </c>
      <c r="M88" s="12" t="e">
        <f t="shared" si="13"/>
        <v>#REF!</v>
      </c>
    </row>
    <row r="89" spans="1:13" hidden="1" x14ac:dyDescent="0.25">
      <c r="A89" t="s">
        <v>62</v>
      </c>
      <c r="B89" t="s">
        <v>70</v>
      </c>
      <c r="D89" t="s">
        <v>83</v>
      </c>
      <c r="E89" s="7">
        <v>1</v>
      </c>
      <c r="F89" t="s">
        <v>122</v>
      </c>
      <c r="G89" s="14">
        <v>2080</v>
      </c>
      <c r="H89" s="8">
        <v>15.44</v>
      </c>
      <c r="I89" s="12">
        <f t="shared" si="10"/>
        <v>32115.200000000001</v>
      </c>
      <c r="J89" s="12" t="e">
        <f t="shared" si="11"/>
        <v>#REF!</v>
      </c>
      <c r="K89" s="12">
        <f t="shared" si="14"/>
        <v>2087.4899999999998</v>
      </c>
      <c r="L89" s="12">
        <f t="shared" si="12"/>
        <v>2456.81</v>
      </c>
      <c r="M89" s="12" t="e">
        <f t="shared" si="13"/>
        <v>#REF!</v>
      </c>
    </row>
    <row r="90" spans="1:13" hidden="1" x14ac:dyDescent="0.25">
      <c r="A90" t="s">
        <v>78</v>
      </c>
      <c r="B90" t="s">
        <v>79</v>
      </c>
      <c r="D90" t="s">
        <v>80</v>
      </c>
      <c r="E90" s="7">
        <v>1</v>
      </c>
      <c r="F90" t="s">
        <v>122</v>
      </c>
      <c r="G90" s="14">
        <v>2080</v>
      </c>
      <c r="H90" s="8">
        <v>16.98</v>
      </c>
      <c r="I90" s="12">
        <f t="shared" si="10"/>
        <v>35318.400000000001</v>
      </c>
      <c r="J90" s="12" t="e">
        <f t="shared" si="11"/>
        <v>#REF!</v>
      </c>
      <c r="K90" s="12">
        <f t="shared" si="14"/>
        <v>2295.6999999999998</v>
      </c>
      <c r="L90" s="12">
        <f t="shared" si="12"/>
        <v>2701.86</v>
      </c>
      <c r="M90" s="12" t="e">
        <f t="shared" si="13"/>
        <v>#REF!</v>
      </c>
    </row>
    <row r="91" spans="1:13" hidden="1" x14ac:dyDescent="0.25">
      <c r="A91" t="s">
        <v>14</v>
      </c>
      <c r="B91" t="s">
        <v>22</v>
      </c>
      <c r="D91" t="s">
        <v>103</v>
      </c>
      <c r="E91" s="7">
        <v>1</v>
      </c>
      <c r="F91" t="s">
        <v>122</v>
      </c>
      <c r="G91" s="14">
        <v>2080</v>
      </c>
      <c r="H91" s="8">
        <v>19.600000000000001</v>
      </c>
      <c r="I91" s="12">
        <f t="shared" si="10"/>
        <v>40768</v>
      </c>
      <c r="J91" s="12" t="e">
        <f t="shared" si="11"/>
        <v>#REF!</v>
      </c>
      <c r="K91" s="12">
        <v>0</v>
      </c>
      <c r="L91" s="12">
        <f t="shared" si="12"/>
        <v>3118.75</v>
      </c>
      <c r="M91" s="12" t="e">
        <f t="shared" si="13"/>
        <v>#REF!</v>
      </c>
    </row>
    <row r="92" spans="1:13" hidden="1" x14ac:dyDescent="0.25">
      <c r="A92" t="s">
        <v>62</v>
      </c>
      <c r="B92" t="s">
        <v>70</v>
      </c>
      <c r="D92" t="s">
        <v>85</v>
      </c>
      <c r="E92" s="7">
        <v>1</v>
      </c>
      <c r="F92" t="s">
        <v>122</v>
      </c>
      <c r="G92" s="14">
        <v>2080</v>
      </c>
      <c r="H92" s="8">
        <v>30.28</v>
      </c>
      <c r="I92" s="12">
        <f t="shared" si="10"/>
        <v>62982.400000000001</v>
      </c>
      <c r="J92" s="12" t="e">
        <f t="shared" si="11"/>
        <v>#REF!</v>
      </c>
      <c r="K92" s="12">
        <f>ROUND(+I92*0.065,2)</f>
        <v>4093.86</v>
      </c>
      <c r="L92" s="12">
        <f t="shared" si="12"/>
        <v>4818.1499999999996</v>
      </c>
      <c r="M92" s="12" t="e">
        <f t="shared" si="13"/>
        <v>#REF!</v>
      </c>
    </row>
    <row r="93" spans="1:13" hidden="1" x14ac:dyDescent="0.25">
      <c r="A93" t="s">
        <v>14</v>
      </c>
      <c r="B93" t="s">
        <v>22</v>
      </c>
      <c r="D93" t="s">
        <v>104</v>
      </c>
      <c r="E93" s="7">
        <v>1</v>
      </c>
      <c r="F93" t="s">
        <v>122</v>
      </c>
      <c r="G93" s="14">
        <v>2080</v>
      </c>
      <c r="H93" s="8">
        <v>21.09</v>
      </c>
      <c r="I93" s="12">
        <f t="shared" si="10"/>
        <v>43867.199999999997</v>
      </c>
      <c r="J93" s="12" t="e">
        <f t="shared" si="11"/>
        <v>#REF!</v>
      </c>
      <c r="K93" s="12">
        <v>0</v>
      </c>
      <c r="L93" s="12">
        <f t="shared" si="12"/>
        <v>3355.84</v>
      </c>
      <c r="M93" s="12" t="e">
        <f t="shared" si="13"/>
        <v>#REF!</v>
      </c>
    </row>
    <row r="94" spans="1:13" hidden="1" x14ac:dyDescent="0.25">
      <c r="A94" t="s">
        <v>58</v>
      </c>
      <c r="B94" t="s">
        <v>58</v>
      </c>
      <c r="D94" s="11" t="s">
        <v>69</v>
      </c>
      <c r="E94" s="7">
        <v>0.25</v>
      </c>
      <c r="F94" t="s">
        <v>122</v>
      </c>
      <c r="G94" s="14">
        <v>2080</v>
      </c>
      <c r="H94" s="8">
        <v>14.28</v>
      </c>
      <c r="I94" s="12">
        <f t="shared" si="10"/>
        <v>7425.6</v>
      </c>
      <c r="J94" s="12" t="e">
        <f t="shared" si="11"/>
        <v>#REF!</v>
      </c>
      <c r="K94" s="12">
        <f t="shared" ref="K94:K99" si="15">ROUND(+I94*0.065,2)</f>
        <v>482.66</v>
      </c>
      <c r="L94" s="12">
        <f t="shared" si="12"/>
        <v>568.05999999999995</v>
      </c>
      <c r="M94" s="12" t="e">
        <f t="shared" si="13"/>
        <v>#REF!</v>
      </c>
    </row>
    <row r="95" spans="1:13" hidden="1" x14ac:dyDescent="0.25">
      <c r="A95" t="s">
        <v>19</v>
      </c>
      <c r="B95" t="s">
        <v>57</v>
      </c>
      <c r="D95" s="11" t="s">
        <v>69</v>
      </c>
      <c r="E95" s="7">
        <v>0.25</v>
      </c>
      <c r="F95" t="s">
        <v>122</v>
      </c>
      <c r="G95" s="14">
        <v>2080</v>
      </c>
      <c r="H95" s="8">
        <v>14.28</v>
      </c>
      <c r="I95" s="12">
        <f t="shared" si="10"/>
        <v>7425.6</v>
      </c>
      <c r="J95" s="12" t="e">
        <f t="shared" si="11"/>
        <v>#REF!</v>
      </c>
      <c r="K95" s="12">
        <f t="shared" si="15"/>
        <v>482.66</v>
      </c>
      <c r="L95" s="12">
        <f t="shared" si="12"/>
        <v>568.05999999999995</v>
      </c>
      <c r="M95" s="12" t="e">
        <f t="shared" si="13"/>
        <v>#REF!</v>
      </c>
    </row>
    <row r="96" spans="1:13" hidden="1" x14ac:dyDescent="0.25">
      <c r="A96" t="s">
        <v>19</v>
      </c>
      <c r="B96" t="s">
        <v>56</v>
      </c>
      <c r="D96" s="11" t="s">
        <v>69</v>
      </c>
      <c r="E96" s="7">
        <v>0.25</v>
      </c>
      <c r="F96" t="s">
        <v>122</v>
      </c>
      <c r="G96" s="14">
        <v>2080</v>
      </c>
      <c r="H96" s="8">
        <v>14.28</v>
      </c>
      <c r="I96" s="12">
        <f t="shared" si="10"/>
        <v>7425.6</v>
      </c>
      <c r="J96" s="12" t="e">
        <f t="shared" si="11"/>
        <v>#REF!</v>
      </c>
      <c r="K96" s="12">
        <f t="shared" si="15"/>
        <v>482.66</v>
      </c>
      <c r="L96" s="12">
        <f t="shared" si="12"/>
        <v>568.05999999999995</v>
      </c>
      <c r="M96" s="12" t="e">
        <f t="shared" si="13"/>
        <v>#REF!</v>
      </c>
    </row>
    <row r="97" spans="1:13" hidden="1" x14ac:dyDescent="0.25">
      <c r="A97" t="s">
        <v>14</v>
      </c>
      <c r="B97" t="s">
        <v>54</v>
      </c>
      <c r="D97" s="11" t="s">
        <v>69</v>
      </c>
      <c r="E97" s="7">
        <v>0.25</v>
      </c>
      <c r="F97" t="s">
        <v>122</v>
      </c>
      <c r="G97" s="14">
        <v>2080</v>
      </c>
      <c r="H97" s="8">
        <v>14.28</v>
      </c>
      <c r="I97" s="12">
        <f t="shared" si="10"/>
        <v>7425.6</v>
      </c>
      <c r="J97" s="12" t="e">
        <f t="shared" si="11"/>
        <v>#REF!</v>
      </c>
      <c r="K97" s="12">
        <f t="shared" si="15"/>
        <v>482.66</v>
      </c>
      <c r="L97" s="12">
        <f t="shared" si="12"/>
        <v>568.05999999999995</v>
      </c>
      <c r="M97" s="12" t="e">
        <f t="shared" si="13"/>
        <v>#REF!</v>
      </c>
    </row>
    <row r="98" spans="1:13" hidden="1" x14ac:dyDescent="0.25">
      <c r="A98" t="s">
        <v>19</v>
      </c>
      <c r="B98" t="s">
        <v>20</v>
      </c>
      <c r="D98" t="s">
        <v>105</v>
      </c>
      <c r="E98" s="7">
        <v>1</v>
      </c>
      <c r="F98" t="s">
        <v>122</v>
      </c>
      <c r="G98" s="14">
        <v>2080</v>
      </c>
      <c r="H98" s="8">
        <v>18.36</v>
      </c>
      <c r="I98" s="12">
        <f t="shared" ref="I98:I120" si="16">ROUND((+G98*E98)*H98,3)</f>
        <v>38188.800000000003</v>
      </c>
      <c r="J98" s="12" t="e">
        <f t="shared" ref="J98:J115" si="17">healthcare*E98</f>
        <v>#REF!</v>
      </c>
      <c r="K98" s="12">
        <f t="shared" si="15"/>
        <v>2482.27</v>
      </c>
      <c r="L98" s="12">
        <f t="shared" ref="L98:L120" si="18">ROUND(I98*0.0765,2)</f>
        <v>2921.44</v>
      </c>
      <c r="M98" s="12" t="e">
        <f t="shared" si="13"/>
        <v>#REF!</v>
      </c>
    </row>
    <row r="99" spans="1:13" hidden="1" x14ac:dyDescent="0.25">
      <c r="A99" t="s">
        <v>14</v>
      </c>
      <c r="B99" t="s">
        <v>41</v>
      </c>
      <c r="D99" t="s">
        <v>60</v>
      </c>
      <c r="E99" s="7">
        <v>1</v>
      </c>
      <c r="F99" t="s">
        <v>122</v>
      </c>
      <c r="G99" s="14">
        <v>2080</v>
      </c>
      <c r="H99" s="8">
        <v>17.8</v>
      </c>
      <c r="I99" s="12">
        <f t="shared" si="16"/>
        <v>37024</v>
      </c>
      <c r="J99" s="12" t="e">
        <f t="shared" si="17"/>
        <v>#REF!</v>
      </c>
      <c r="K99" s="12">
        <f t="shared" si="15"/>
        <v>2406.56</v>
      </c>
      <c r="L99" s="12">
        <f t="shared" si="18"/>
        <v>2832.34</v>
      </c>
      <c r="M99" s="12" t="e">
        <f t="shared" si="13"/>
        <v>#REF!</v>
      </c>
    </row>
    <row r="100" spans="1:13" hidden="1" x14ac:dyDescent="0.25">
      <c r="A100" t="s">
        <v>14</v>
      </c>
      <c r="B100" t="s">
        <v>22</v>
      </c>
      <c r="D100" t="s">
        <v>106</v>
      </c>
      <c r="E100" s="7">
        <v>1</v>
      </c>
      <c r="F100" t="s">
        <v>122</v>
      </c>
      <c r="G100" s="14">
        <v>2080</v>
      </c>
      <c r="H100" s="8">
        <v>21.87</v>
      </c>
      <c r="I100" s="12">
        <f t="shared" si="16"/>
        <v>45489.599999999999</v>
      </c>
      <c r="J100" s="12" t="e">
        <f t="shared" si="17"/>
        <v>#REF!</v>
      </c>
      <c r="K100" s="12">
        <v>0</v>
      </c>
      <c r="L100" s="12">
        <f t="shared" si="18"/>
        <v>3479.95</v>
      </c>
      <c r="M100" s="12" t="e">
        <f t="shared" si="13"/>
        <v>#REF!</v>
      </c>
    </row>
    <row r="101" spans="1:13" hidden="1" x14ac:dyDescent="0.25">
      <c r="A101" t="s">
        <v>14</v>
      </c>
      <c r="B101" t="s">
        <v>54</v>
      </c>
      <c r="D101" t="s">
        <v>73</v>
      </c>
      <c r="E101" s="7">
        <v>0.25</v>
      </c>
      <c r="F101" t="s">
        <v>122</v>
      </c>
      <c r="G101" s="14">
        <v>2080</v>
      </c>
      <c r="H101" s="8">
        <v>26.05</v>
      </c>
      <c r="I101" s="12">
        <f t="shared" si="16"/>
        <v>13546</v>
      </c>
      <c r="J101" s="12" t="e">
        <f t="shared" si="17"/>
        <v>#REF!</v>
      </c>
      <c r="K101" s="12">
        <f t="shared" ref="K101:K106" si="19">ROUND(+I101*0.065,2)</f>
        <v>880.49</v>
      </c>
      <c r="L101" s="12">
        <f t="shared" si="18"/>
        <v>1036.27</v>
      </c>
      <c r="M101" s="12" t="e">
        <f t="shared" si="13"/>
        <v>#REF!</v>
      </c>
    </row>
    <row r="102" spans="1:13" hidden="1" x14ac:dyDescent="0.25">
      <c r="A102" t="s">
        <v>58</v>
      </c>
      <c r="B102" t="s">
        <v>58</v>
      </c>
      <c r="D102" t="s">
        <v>73</v>
      </c>
      <c r="E102" s="7">
        <v>0.25</v>
      </c>
      <c r="F102" t="s">
        <v>122</v>
      </c>
      <c r="G102" s="14">
        <v>2080</v>
      </c>
      <c r="H102" s="8">
        <v>26.05</v>
      </c>
      <c r="I102" s="12">
        <f t="shared" si="16"/>
        <v>13546</v>
      </c>
      <c r="J102" s="12" t="e">
        <f t="shared" si="17"/>
        <v>#REF!</v>
      </c>
      <c r="K102" s="12">
        <f t="shared" si="19"/>
        <v>880.49</v>
      </c>
      <c r="L102" s="12">
        <f t="shared" si="18"/>
        <v>1036.27</v>
      </c>
      <c r="M102" s="12" t="e">
        <f t="shared" si="13"/>
        <v>#REF!</v>
      </c>
    </row>
    <row r="103" spans="1:13" hidden="1" x14ac:dyDescent="0.25">
      <c r="A103" t="s">
        <v>19</v>
      </c>
      <c r="B103" t="s">
        <v>57</v>
      </c>
      <c r="D103" t="s">
        <v>73</v>
      </c>
      <c r="E103" s="7">
        <v>0.25</v>
      </c>
      <c r="F103" t="s">
        <v>122</v>
      </c>
      <c r="G103" s="14">
        <v>2080</v>
      </c>
      <c r="H103" s="8">
        <v>26.05</v>
      </c>
      <c r="I103" s="12">
        <f t="shared" si="16"/>
        <v>13546</v>
      </c>
      <c r="J103" s="12" t="e">
        <f t="shared" si="17"/>
        <v>#REF!</v>
      </c>
      <c r="K103" s="12">
        <f t="shared" si="19"/>
        <v>880.49</v>
      </c>
      <c r="L103" s="12">
        <f t="shared" si="18"/>
        <v>1036.27</v>
      </c>
      <c r="M103" s="12" t="e">
        <f t="shared" si="13"/>
        <v>#REF!</v>
      </c>
    </row>
    <row r="104" spans="1:13" hidden="1" x14ac:dyDescent="0.25">
      <c r="A104" t="s">
        <v>19</v>
      </c>
      <c r="B104" t="s">
        <v>56</v>
      </c>
      <c r="D104" t="s">
        <v>73</v>
      </c>
      <c r="E104" s="7">
        <v>0.25</v>
      </c>
      <c r="F104" t="s">
        <v>122</v>
      </c>
      <c r="G104" s="14">
        <v>2080</v>
      </c>
      <c r="H104" s="8">
        <v>26.05</v>
      </c>
      <c r="I104" s="12">
        <f t="shared" si="16"/>
        <v>13546</v>
      </c>
      <c r="J104" s="12" t="e">
        <f t="shared" si="17"/>
        <v>#REF!</v>
      </c>
      <c r="K104" s="12">
        <f t="shared" si="19"/>
        <v>880.49</v>
      </c>
      <c r="L104" s="12">
        <f t="shared" si="18"/>
        <v>1036.27</v>
      </c>
      <c r="M104" s="12" t="e">
        <f t="shared" si="13"/>
        <v>#REF!</v>
      </c>
    </row>
    <row r="105" spans="1:13" hidden="1" x14ac:dyDescent="0.25">
      <c r="A105" t="s">
        <v>14</v>
      </c>
      <c r="B105" t="s">
        <v>107</v>
      </c>
      <c r="D105" t="s">
        <v>108</v>
      </c>
      <c r="E105" s="7">
        <v>1</v>
      </c>
      <c r="F105" t="s">
        <v>122</v>
      </c>
      <c r="G105" s="14">
        <v>2080</v>
      </c>
      <c r="H105" s="8">
        <v>61.06</v>
      </c>
      <c r="I105" s="12">
        <f t="shared" si="16"/>
        <v>127004.8</v>
      </c>
      <c r="J105" s="12" t="e">
        <f t="shared" si="17"/>
        <v>#REF!</v>
      </c>
      <c r="K105" s="12">
        <f t="shared" si="19"/>
        <v>8255.31</v>
      </c>
      <c r="L105" s="12">
        <f t="shared" si="18"/>
        <v>9715.8700000000008</v>
      </c>
      <c r="M105" s="12" t="e">
        <f t="shared" si="13"/>
        <v>#REF!</v>
      </c>
    </row>
    <row r="106" spans="1:13" hidden="1" x14ac:dyDescent="0.25">
      <c r="A106" t="s">
        <v>78</v>
      </c>
      <c r="B106" t="s">
        <v>79</v>
      </c>
      <c r="D106" t="s">
        <v>109</v>
      </c>
      <c r="E106" s="7">
        <v>1</v>
      </c>
      <c r="F106" t="s">
        <v>121</v>
      </c>
      <c r="G106" s="14">
        <v>114.39</v>
      </c>
      <c r="H106" s="8">
        <v>13.38</v>
      </c>
      <c r="I106" s="12">
        <f t="shared" si="16"/>
        <v>1530.538</v>
      </c>
      <c r="J106" s="12" t="e">
        <f t="shared" si="17"/>
        <v>#REF!</v>
      </c>
      <c r="K106" s="12">
        <f t="shared" si="19"/>
        <v>99.48</v>
      </c>
      <c r="L106" s="12">
        <f t="shared" si="18"/>
        <v>117.09</v>
      </c>
      <c r="M106" s="12" t="e">
        <f t="shared" si="13"/>
        <v>#REF!</v>
      </c>
    </row>
    <row r="107" spans="1:13" hidden="1" x14ac:dyDescent="0.25">
      <c r="A107" t="s">
        <v>14</v>
      </c>
      <c r="B107" t="s">
        <v>24</v>
      </c>
      <c r="D107" s="11" t="s">
        <v>110</v>
      </c>
      <c r="E107" s="7">
        <v>1</v>
      </c>
      <c r="F107" t="s">
        <v>122</v>
      </c>
      <c r="G107" s="14">
        <v>2080</v>
      </c>
      <c r="H107" s="8">
        <v>12.849</v>
      </c>
      <c r="I107" s="12">
        <f t="shared" si="16"/>
        <v>26725.919999999998</v>
      </c>
      <c r="J107" s="12" t="e">
        <f t="shared" si="17"/>
        <v>#REF!</v>
      </c>
      <c r="K107" s="12">
        <v>0</v>
      </c>
      <c r="L107" s="12">
        <f t="shared" si="18"/>
        <v>2044.53</v>
      </c>
      <c r="M107" s="12" t="e">
        <f t="shared" si="13"/>
        <v>#REF!</v>
      </c>
    </row>
    <row r="108" spans="1:13" hidden="1" x14ac:dyDescent="0.25">
      <c r="A108" t="s">
        <v>14</v>
      </c>
      <c r="B108" t="s">
        <v>22</v>
      </c>
      <c r="D108" t="s">
        <v>111</v>
      </c>
      <c r="E108" s="7">
        <v>1</v>
      </c>
      <c r="F108" t="s">
        <v>122</v>
      </c>
      <c r="G108" s="14">
        <v>2080</v>
      </c>
      <c r="H108" s="8">
        <v>24.55</v>
      </c>
      <c r="I108" s="12">
        <f t="shared" si="16"/>
        <v>51064</v>
      </c>
      <c r="J108" s="12" t="e">
        <f t="shared" si="17"/>
        <v>#REF!</v>
      </c>
      <c r="K108" s="12">
        <v>0</v>
      </c>
      <c r="L108" s="12">
        <f t="shared" si="18"/>
        <v>3906.4</v>
      </c>
      <c r="M108" s="12" t="e">
        <f t="shared" si="13"/>
        <v>#REF!</v>
      </c>
    </row>
    <row r="109" spans="1:13" hidden="1" x14ac:dyDescent="0.25">
      <c r="A109" t="s">
        <v>14</v>
      </c>
      <c r="B109" t="s">
        <v>76</v>
      </c>
      <c r="D109" t="s">
        <v>126</v>
      </c>
      <c r="E109" s="7">
        <v>1</v>
      </c>
      <c r="F109" t="s">
        <v>121</v>
      </c>
      <c r="G109" s="14">
        <f>24*52</f>
        <v>1248</v>
      </c>
      <c r="H109" s="8">
        <v>17.55</v>
      </c>
      <c r="I109" s="12">
        <f t="shared" si="16"/>
        <v>21902.400000000001</v>
      </c>
      <c r="J109" s="12" t="e">
        <f t="shared" si="17"/>
        <v>#REF!</v>
      </c>
      <c r="L109" s="12">
        <f t="shared" si="18"/>
        <v>1675.53</v>
      </c>
      <c r="M109" s="12" t="e">
        <f t="shared" si="13"/>
        <v>#REF!</v>
      </c>
    </row>
    <row r="110" spans="1:13" hidden="1" x14ac:dyDescent="0.25">
      <c r="A110" t="s">
        <v>14</v>
      </c>
      <c r="B110" t="s">
        <v>15</v>
      </c>
      <c r="D110" t="s">
        <v>125</v>
      </c>
      <c r="E110" s="7">
        <v>0.7</v>
      </c>
      <c r="F110" t="s">
        <v>122</v>
      </c>
      <c r="G110" s="14">
        <v>2080</v>
      </c>
      <c r="H110" s="8">
        <f>90000/2080</f>
        <v>43.269230769230766</v>
      </c>
      <c r="I110" s="12">
        <f t="shared" si="16"/>
        <v>63000</v>
      </c>
      <c r="J110" s="12" t="e">
        <f t="shared" si="17"/>
        <v>#REF!</v>
      </c>
      <c r="K110" s="12">
        <f t="shared" ref="K110:K115" si="20">ROUND(+I110*0.065,2)</f>
        <v>4095</v>
      </c>
      <c r="L110" s="12">
        <f t="shared" si="18"/>
        <v>4819.5</v>
      </c>
      <c r="M110" s="12" t="e">
        <f t="shared" si="13"/>
        <v>#REF!</v>
      </c>
    </row>
    <row r="111" spans="1:13" hidden="1" x14ac:dyDescent="0.25">
      <c r="A111" t="s">
        <v>62</v>
      </c>
      <c r="B111" t="s">
        <v>62</v>
      </c>
      <c r="D111" t="s">
        <v>125</v>
      </c>
      <c r="E111" s="7">
        <v>0.09</v>
      </c>
      <c r="F111" t="s">
        <v>122</v>
      </c>
      <c r="G111" s="14">
        <v>2080</v>
      </c>
      <c r="H111" s="8">
        <v>50.22</v>
      </c>
      <c r="I111" s="12">
        <f t="shared" si="16"/>
        <v>9401.1839999999993</v>
      </c>
      <c r="J111" s="12" t="e">
        <f t="shared" si="17"/>
        <v>#REF!</v>
      </c>
      <c r="K111" s="12">
        <f t="shared" si="20"/>
        <v>611.08000000000004</v>
      </c>
      <c r="L111" s="12">
        <f t="shared" si="18"/>
        <v>719.19</v>
      </c>
      <c r="M111" s="12" t="e">
        <f t="shared" si="13"/>
        <v>#REF!</v>
      </c>
    </row>
    <row r="112" spans="1:13" hidden="1" x14ac:dyDescent="0.25">
      <c r="A112" t="s">
        <v>58</v>
      </c>
      <c r="B112" t="s">
        <v>58</v>
      </c>
      <c r="D112" t="s">
        <v>125</v>
      </c>
      <c r="E112" s="7">
        <v>0.01</v>
      </c>
      <c r="F112" t="s">
        <v>122</v>
      </c>
      <c r="G112" s="14">
        <v>2080</v>
      </c>
      <c r="H112" s="8">
        <v>50.22</v>
      </c>
      <c r="I112" s="12">
        <f t="shared" si="16"/>
        <v>1044.576</v>
      </c>
      <c r="J112" s="12" t="e">
        <f t="shared" si="17"/>
        <v>#REF!</v>
      </c>
      <c r="K112" s="12">
        <f t="shared" si="20"/>
        <v>67.900000000000006</v>
      </c>
      <c r="L112" s="12">
        <f t="shared" si="18"/>
        <v>79.91</v>
      </c>
      <c r="M112" s="12" t="e">
        <f t="shared" si="13"/>
        <v>#REF!</v>
      </c>
    </row>
    <row r="113" spans="1:13" hidden="1" x14ac:dyDescent="0.25">
      <c r="A113" t="s">
        <v>19</v>
      </c>
      <c r="B113" t="s">
        <v>19</v>
      </c>
      <c r="D113" t="s">
        <v>125</v>
      </c>
      <c r="E113" s="7">
        <v>0.2</v>
      </c>
      <c r="F113" t="s">
        <v>122</v>
      </c>
      <c r="G113" s="14">
        <v>2080</v>
      </c>
      <c r="H113" s="8">
        <v>50.22</v>
      </c>
      <c r="I113" s="12">
        <f t="shared" si="16"/>
        <v>20891.52</v>
      </c>
      <c r="J113" s="12" t="e">
        <f t="shared" si="17"/>
        <v>#REF!</v>
      </c>
      <c r="K113" s="12">
        <f t="shared" si="20"/>
        <v>1357.95</v>
      </c>
      <c r="L113" s="12">
        <f t="shared" si="18"/>
        <v>1598.2</v>
      </c>
      <c r="M113" s="12" t="e">
        <f t="shared" si="13"/>
        <v>#REF!</v>
      </c>
    </row>
    <row r="114" spans="1:13" x14ac:dyDescent="0.25">
      <c r="A114" t="s">
        <v>14</v>
      </c>
      <c r="B114" t="s">
        <v>61</v>
      </c>
      <c r="C114" t="s">
        <v>136</v>
      </c>
      <c r="D114" t="s">
        <v>139</v>
      </c>
      <c r="E114" s="7">
        <v>1</v>
      </c>
      <c r="F114" t="s">
        <v>122</v>
      </c>
      <c r="G114" s="14">
        <v>2080</v>
      </c>
      <c r="H114" s="8">
        <v>20.2</v>
      </c>
      <c r="I114" s="12">
        <f t="shared" si="16"/>
        <v>42016</v>
      </c>
      <c r="J114" s="12" t="e">
        <f t="shared" si="17"/>
        <v>#REF!</v>
      </c>
      <c r="K114" s="12">
        <f t="shared" si="20"/>
        <v>2731.04</v>
      </c>
      <c r="L114" s="12">
        <f t="shared" si="18"/>
        <v>3214.22</v>
      </c>
      <c r="M114" s="12" t="e">
        <f t="shared" si="13"/>
        <v>#REF!</v>
      </c>
    </row>
    <row r="115" spans="1:13" hidden="1" x14ac:dyDescent="0.25">
      <c r="A115" t="s">
        <v>9</v>
      </c>
      <c r="B115" t="s">
        <v>10</v>
      </c>
      <c r="C115" t="s">
        <v>135</v>
      </c>
      <c r="D115" t="s">
        <v>119</v>
      </c>
      <c r="E115" s="7">
        <v>1</v>
      </c>
      <c r="F115" t="s">
        <v>122</v>
      </c>
      <c r="G115" s="14">
        <v>2080</v>
      </c>
      <c r="H115" s="8">
        <v>25.96</v>
      </c>
      <c r="I115" s="12">
        <f t="shared" si="16"/>
        <v>53996.800000000003</v>
      </c>
      <c r="J115" s="12" t="e">
        <f t="shared" si="17"/>
        <v>#REF!</v>
      </c>
      <c r="K115" s="12">
        <f t="shared" si="20"/>
        <v>3509.79</v>
      </c>
      <c r="L115" s="12">
        <f t="shared" si="18"/>
        <v>4130.76</v>
      </c>
      <c r="M115" s="12" t="e">
        <f t="shared" si="13"/>
        <v>#REF!</v>
      </c>
    </row>
    <row r="116" spans="1:13" hidden="1" x14ac:dyDescent="0.25">
      <c r="A116" t="s">
        <v>9</v>
      </c>
      <c r="B116" t="s">
        <v>10</v>
      </c>
      <c r="C116" t="s">
        <v>132</v>
      </c>
      <c r="D116" t="s">
        <v>120</v>
      </c>
      <c r="E116" s="7">
        <v>1</v>
      </c>
      <c r="F116" t="s">
        <v>121</v>
      </c>
      <c r="G116" s="14">
        <f>37.5*26</f>
        <v>975</v>
      </c>
      <c r="H116" s="8">
        <v>15.91</v>
      </c>
      <c r="I116" s="12">
        <f t="shared" si="16"/>
        <v>15512.25</v>
      </c>
      <c r="J116" s="12">
        <v>0</v>
      </c>
      <c r="K116" s="12">
        <v>0</v>
      </c>
      <c r="L116" s="12">
        <f t="shared" si="18"/>
        <v>1186.69</v>
      </c>
      <c r="M116" s="12">
        <f t="shared" si="13"/>
        <v>16698.939999999999</v>
      </c>
    </row>
    <row r="117" spans="1:13" hidden="1" x14ac:dyDescent="0.25">
      <c r="A117" t="s">
        <v>19</v>
      </c>
      <c r="B117" t="s">
        <v>20</v>
      </c>
      <c r="D117" t="s">
        <v>123</v>
      </c>
      <c r="E117" s="7">
        <v>1</v>
      </c>
      <c r="F117" t="s">
        <v>122</v>
      </c>
      <c r="G117" s="14">
        <v>2080</v>
      </c>
      <c r="H117" s="8">
        <v>15.5</v>
      </c>
      <c r="I117" s="12">
        <f t="shared" si="16"/>
        <v>32240</v>
      </c>
      <c r="J117" s="12" t="e">
        <f>healthcare*E117</f>
        <v>#REF!</v>
      </c>
      <c r="K117" s="12">
        <f>ROUND(+I117*0.065,2)</f>
        <v>2095.6</v>
      </c>
      <c r="L117" s="12">
        <f t="shared" si="18"/>
        <v>2466.36</v>
      </c>
      <c r="M117" s="12" t="e">
        <f t="shared" si="13"/>
        <v>#REF!</v>
      </c>
    </row>
    <row r="118" spans="1:13" hidden="1" x14ac:dyDescent="0.25">
      <c r="A118" t="s">
        <v>62</v>
      </c>
      <c r="B118" t="s">
        <v>62</v>
      </c>
      <c r="D118" t="s">
        <v>127</v>
      </c>
      <c r="E118" s="7">
        <v>0.3</v>
      </c>
      <c r="F118" t="s">
        <v>122</v>
      </c>
      <c r="G118" s="14">
        <v>2080</v>
      </c>
      <c r="H118" s="8">
        <v>21.64</v>
      </c>
      <c r="I118" s="12">
        <f t="shared" si="16"/>
        <v>13503.36</v>
      </c>
      <c r="J118" s="12" t="e">
        <f>healthcare*E118</f>
        <v>#REF!</v>
      </c>
      <c r="K118" s="12">
        <f>ROUND(+I118*0.065,2)</f>
        <v>877.72</v>
      </c>
      <c r="L118" s="12">
        <f t="shared" si="18"/>
        <v>1033.01</v>
      </c>
      <c r="M118" s="12" t="e">
        <f t="shared" si="13"/>
        <v>#REF!</v>
      </c>
    </row>
    <row r="119" spans="1:13" hidden="1" x14ac:dyDescent="0.25">
      <c r="A119" t="s">
        <v>19</v>
      </c>
      <c r="B119" t="s">
        <v>19</v>
      </c>
      <c r="D119" t="s">
        <v>127</v>
      </c>
      <c r="E119" s="7">
        <v>0.25</v>
      </c>
      <c r="F119" t="s">
        <v>122</v>
      </c>
      <c r="G119" s="14">
        <v>2080</v>
      </c>
      <c r="H119" s="8">
        <v>21.64</v>
      </c>
      <c r="I119" s="12">
        <f t="shared" si="16"/>
        <v>11252.8</v>
      </c>
      <c r="J119" s="12" t="e">
        <f>healthcare*E119</f>
        <v>#REF!</v>
      </c>
      <c r="K119" s="12">
        <f>ROUND(+I119*0.065,2)</f>
        <v>731.43</v>
      </c>
      <c r="L119" s="12">
        <f t="shared" si="18"/>
        <v>860.84</v>
      </c>
      <c r="M119" s="12" t="e">
        <f t="shared" si="13"/>
        <v>#REF!</v>
      </c>
    </row>
    <row r="120" spans="1:13" hidden="1" x14ac:dyDescent="0.25">
      <c r="A120" t="s">
        <v>14</v>
      </c>
      <c r="B120" t="s">
        <v>15</v>
      </c>
      <c r="D120" t="s">
        <v>127</v>
      </c>
      <c r="E120" s="7">
        <v>0.45</v>
      </c>
      <c r="F120" t="s">
        <v>122</v>
      </c>
      <c r="G120" s="14">
        <v>2080</v>
      </c>
      <c r="H120" s="8">
        <v>21.64</v>
      </c>
      <c r="I120" s="12">
        <f t="shared" si="16"/>
        <v>20255.04</v>
      </c>
      <c r="J120" s="12" t="e">
        <f>healthcare*E120</f>
        <v>#REF!</v>
      </c>
      <c r="K120" s="12">
        <f>ROUND(+I120*0.065,2)</f>
        <v>1316.58</v>
      </c>
      <c r="L120" s="12">
        <f t="shared" si="18"/>
        <v>1549.51</v>
      </c>
      <c r="M120" s="12" t="e">
        <f t="shared" si="13"/>
        <v>#REF!</v>
      </c>
    </row>
    <row r="121" spans="1:13" hidden="1" x14ac:dyDescent="0.25">
      <c r="A121" t="s">
        <v>14</v>
      </c>
      <c r="B121" t="s">
        <v>15</v>
      </c>
      <c r="D121" t="s">
        <v>127</v>
      </c>
      <c r="E121" s="7">
        <v>0.45</v>
      </c>
      <c r="F121" t="s">
        <v>122</v>
      </c>
      <c r="H121" s="9">
        <v>21.64</v>
      </c>
      <c r="J121" s="12" t="e">
        <f>healthcare*E121</f>
        <v>#REF!</v>
      </c>
      <c r="M121" s="12" t="e">
        <f t="shared" si="13"/>
        <v>#REF!</v>
      </c>
    </row>
    <row r="122" spans="1:13" x14ac:dyDescent="0.25">
      <c r="A122" t="s">
        <v>14</v>
      </c>
      <c r="B122" t="s">
        <v>61</v>
      </c>
      <c r="C122" t="s">
        <v>137</v>
      </c>
      <c r="D122" t="s">
        <v>113</v>
      </c>
      <c r="E122" s="7">
        <v>1</v>
      </c>
      <c r="F122" t="s">
        <v>121</v>
      </c>
      <c r="G122" s="14">
        <f>30*52</f>
        <v>1560</v>
      </c>
      <c r="H122" s="8">
        <v>42.08</v>
      </c>
      <c r="I122" s="12">
        <f>ROUND((+G122*E122)*H122,3)</f>
        <v>65644.800000000003</v>
      </c>
      <c r="J122" s="12">
        <v>0</v>
      </c>
      <c r="L122" s="12">
        <f>ROUND(I122*0.0765,2)</f>
        <v>5021.83</v>
      </c>
      <c r="M122" s="12">
        <f t="shared" si="13"/>
        <v>70666.63</v>
      </c>
    </row>
    <row r="123" spans="1:13" hidden="1" x14ac:dyDescent="0.25">
      <c r="A123" t="s">
        <v>14</v>
      </c>
      <c r="B123" t="s">
        <v>15</v>
      </c>
      <c r="D123" t="s">
        <v>124</v>
      </c>
      <c r="E123" s="7">
        <v>0.1</v>
      </c>
      <c r="F123" t="s">
        <v>122</v>
      </c>
      <c r="G123" s="14">
        <v>2080</v>
      </c>
      <c r="H123" s="8">
        <v>16</v>
      </c>
      <c r="I123" s="12">
        <f>ROUND((+G123*E123)*H123,3)</f>
        <v>3328</v>
      </c>
      <c r="J123" s="12" t="e">
        <f t="shared" ref="J123:J131" si="21">healthcare*E123</f>
        <v>#REF!</v>
      </c>
      <c r="K123" s="12">
        <f>ROUND(+I123*0.065,2)</f>
        <v>216.32</v>
      </c>
      <c r="L123" s="12">
        <f>ROUND(I123*0.0765,2)</f>
        <v>254.59</v>
      </c>
      <c r="M123" s="12" t="e">
        <f t="shared" si="13"/>
        <v>#REF!</v>
      </c>
    </row>
    <row r="124" spans="1:13" hidden="1" x14ac:dyDescent="0.25">
      <c r="A124" t="s">
        <v>62</v>
      </c>
      <c r="B124" t="s">
        <v>62</v>
      </c>
      <c r="D124" t="s">
        <v>124</v>
      </c>
      <c r="E124" s="7">
        <v>0.14000000000000001</v>
      </c>
      <c r="F124" t="s">
        <v>122</v>
      </c>
      <c r="G124" s="14">
        <v>2080</v>
      </c>
      <c r="H124" s="8">
        <v>16</v>
      </c>
      <c r="I124" s="12">
        <f>ROUND((+G124*E124)*H124,3)</f>
        <v>4659.2</v>
      </c>
      <c r="J124" s="12" t="e">
        <f t="shared" si="21"/>
        <v>#REF!</v>
      </c>
      <c r="K124" s="12">
        <f>ROUND(+I124*0.065,2)</f>
        <v>302.85000000000002</v>
      </c>
      <c r="L124" s="12">
        <f>ROUND(I124*0.0765,2)</f>
        <v>356.43</v>
      </c>
      <c r="M124" s="12" t="e">
        <f t="shared" si="13"/>
        <v>#REF!</v>
      </c>
    </row>
    <row r="125" spans="1:13" hidden="1" x14ac:dyDescent="0.25">
      <c r="A125" t="s">
        <v>58</v>
      </c>
      <c r="B125" t="s">
        <v>58</v>
      </c>
      <c r="D125" t="s">
        <v>124</v>
      </c>
      <c r="E125" s="7">
        <v>0.01</v>
      </c>
      <c r="F125" t="s">
        <v>122</v>
      </c>
      <c r="G125" s="14">
        <v>2080</v>
      </c>
      <c r="H125" s="8">
        <v>16</v>
      </c>
      <c r="I125" s="12">
        <f>ROUND((+G125*E125)*H125,3)</f>
        <v>332.8</v>
      </c>
      <c r="J125" s="12" t="e">
        <f t="shared" si="21"/>
        <v>#REF!</v>
      </c>
      <c r="K125" s="12">
        <f>ROUND(+I125*0.065,2)</f>
        <v>21.63</v>
      </c>
      <c r="L125" s="12">
        <f>ROUND(I125*0.0765,2)</f>
        <v>25.46</v>
      </c>
      <c r="M125" s="12" t="e">
        <f t="shared" si="13"/>
        <v>#REF!</v>
      </c>
    </row>
    <row r="126" spans="1:13" hidden="1" x14ac:dyDescent="0.25">
      <c r="A126" t="s">
        <v>19</v>
      </c>
      <c r="B126" t="s">
        <v>19</v>
      </c>
      <c r="D126" t="s">
        <v>124</v>
      </c>
      <c r="E126" s="7">
        <v>0.75</v>
      </c>
      <c r="F126" t="s">
        <v>122</v>
      </c>
      <c r="G126" s="14">
        <v>2080</v>
      </c>
      <c r="H126" s="8">
        <v>16</v>
      </c>
      <c r="I126" s="12">
        <f>ROUND((+G126*E126)*H126,3)</f>
        <v>24960</v>
      </c>
      <c r="J126" s="12" t="e">
        <f t="shared" si="21"/>
        <v>#REF!</v>
      </c>
      <c r="K126" s="12">
        <f>ROUND(+I126*0.065,2)</f>
        <v>1622.4</v>
      </c>
      <c r="L126" s="12">
        <f>ROUND(I126*0.0765,2)</f>
        <v>1909.44</v>
      </c>
      <c r="M126" s="12" t="e">
        <f t="shared" si="13"/>
        <v>#REF!</v>
      </c>
    </row>
    <row r="127" spans="1:13" hidden="1" x14ac:dyDescent="0.25">
      <c r="A127" t="s">
        <v>19</v>
      </c>
      <c r="B127" t="s">
        <v>56</v>
      </c>
      <c r="D127" t="s">
        <v>112</v>
      </c>
      <c r="E127" s="7">
        <v>1</v>
      </c>
      <c r="F127" t="s">
        <v>122</v>
      </c>
      <c r="H127" s="8">
        <v>15</v>
      </c>
      <c r="J127" s="12" t="e">
        <f t="shared" si="21"/>
        <v>#REF!</v>
      </c>
      <c r="M127" s="12" t="e">
        <f t="shared" si="13"/>
        <v>#REF!</v>
      </c>
    </row>
    <row r="128" spans="1:13" hidden="1" x14ac:dyDescent="0.25">
      <c r="A128" t="s">
        <v>19</v>
      </c>
      <c r="B128" t="s">
        <v>20</v>
      </c>
      <c r="D128" t="s">
        <v>114</v>
      </c>
      <c r="E128" s="7">
        <v>1</v>
      </c>
      <c r="F128" t="s">
        <v>121</v>
      </c>
      <c r="H128" s="8">
        <v>20.27</v>
      </c>
      <c r="J128" s="12" t="e">
        <f t="shared" si="21"/>
        <v>#REF!</v>
      </c>
      <c r="M128" s="12" t="e">
        <f t="shared" si="13"/>
        <v>#REF!</v>
      </c>
    </row>
    <row r="129" spans="1:13" hidden="1" x14ac:dyDescent="0.25">
      <c r="A129" t="s">
        <v>19</v>
      </c>
      <c r="B129" t="s">
        <v>20</v>
      </c>
      <c r="D129" t="s">
        <v>114</v>
      </c>
      <c r="E129" s="7">
        <v>1</v>
      </c>
      <c r="F129" t="s">
        <v>121</v>
      </c>
      <c r="G129" s="14">
        <f>56*26</f>
        <v>1456</v>
      </c>
      <c r="H129" s="8">
        <v>20.27</v>
      </c>
      <c r="I129" s="12">
        <f>ROUND((+G129*E129)*H129,3)</f>
        <v>29513.119999999999</v>
      </c>
      <c r="J129" s="12" t="e">
        <f t="shared" si="21"/>
        <v>#REF!</v>
      </c>
      <c r="K129" s="12">
        <f>ROUND(+I129*0.065,2)</f>
        <v>1918.35</v>
      </c>
      <c r="L129" s="12">
        <f>ROUND(I129*0.0765,2)</f>
        <v>2257.75</v>
      </c>
      <c r="M129" s="12" t="e">
        <f t="shared" si="13"/>
        <v>#REF!</v>
      </c>
    </row>
    <row r="130" spans="1:13" s="5" customFormat="1" hidden="1" x14ac:dyDescent="0.25">
      <c r="A130" t="s">
        <v>14</v>
      </c>
      <c r="B130" t="s">
        <v>76</v>
      </c>
      <c r="C130"/>
      <c r="D130" t="s">
        <v>115</v>
      </c>
      <c r="E130" s="7">
        <v>1</v>
      </c>
      <c r="F130" t="s">
        <v>121</v>
      </c>
      <c r="G130" s="14">
        <f>16*52</f>
        <v>832</v>
      </c>
      <c r="H130" s="8">
        <v>17.55</v>
      </c>
      <c r="I130" s="12">
        <f>ROUND((+G130*E130)*H130,3)</f>
        <v>14601.6</v>
      </c>
      <c r="J130" s="12" t="e">
        <f t="shared" si="21"/>
        <v>#REF!</v>
      </c>
      <c r="K130" s="12"/>
      <c r="L130" s="12">
        <f>ROUND(I130*0.0765,2)</f>
        <v>1117.02</v>
      </c>
      <c r="M130" s="12" t="e">
        <f t="shared" si="13"/>
        <v>#REF!</v>
      </c>
    </row>
    <row r="131" spans="1:13" s="5" customFormat="1" hidden="1" x14ac:dyDescent="0.25">
      <c r="A131" t="s">
        <v>14</v>
      </c>
      <c r="B131" t="s">
        <v>117</v>
      </c>
      <c r="C131"/>
      <c r="D131" t="s">
        <v>116</v>
      </c>
      <c r="E131" s="7">
        <v>1</v>
      </c>
      <c r="F131" t="s">
        <v>121</v>
      </c>
      <c r="G131" s="14">
        <v>2080</v>
      </c>
      <c r="H131" s="8">
        <v>17.329999999999998</v>
      </c>
      <c r="I131" s="12"/>
      <c r="J131" s="12" t="e">
        <f t="shared" si="21"/>
        <v>#REF!</v>
      </c>
      <c r="K131" s="12"/>
      <c r="L131" s="12"/>
      <c r="M131" s="12"/>
    </row>
    <row r="132" spans="1:13" x14ac:dyDescent="0.25">
      <c r="E132" s="7">
        <f>SUBTOTAL(9,E15:E131)/100</f>
        <v>2.8399999999999998E-2</v>
      </c>
      <c r="I132" s="12">
        <f>SUBTOTAL(9,I15:I122)</f>
        <v>145862.91200000001</v>
      </c>
      <c r="J132" s="12" t="e">
        <f t="shared" ref="J132:M132" si="22">SUBTOTAL(9,J15:J122)</f>
        <v>#REF!</v>
      </c>
      <c r="K132" s="12">
        <f t="shared" si="22"/>
        <v>5214.18</v>
      </c>
      <c r="L132" s="12">
        <f t="shared" si="22"/>
        <v>11158.51</v>
      </c>
      <c r="M132" s="12" t="e">
        <f t="shared" si="22"/>
        <v>#REF!</v>
      </c>
    </row>
  </sheetData>
  <autoFilter ref="A1:M131" xr:uid="{00000000-0009-0000-0000-00001A000000}">
    <filterColumn colId="0">
      <filters>
        <filter val="General"/>
      </filters>
    </filterColumn>
    <filterColumn colId="1">
      <filters>
        <filter val="Planning &amp; Zoning"/>
      </filters>
    </filterColumn>
    <sortState xmlns:xlrd2="http://schemas.microsoft.com/office/spreadsheetml/2017/richdata2" ref="A2:L131">
      <sortCondition ref="D1:D131"/>
    </sortState>
  </autoFilter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filterMode="1"/>
  <dimension ref="A1:M132"/>
  <sheetViews>
    <sheetView topLeftCell="C1" workbookViewId="0">
      <selection activeCell="I132" sqref="I132"/>
    </sheetView>
  </sheetViews>
  <sheetFormatPr defaultRowHeight="15" x14ac:dyDescent="0.25"/>
  <cols>
    <col min="1" max="1" width="13.42578125" bestFit="1" customWidth="1"/>
    <col min="2" max="3" width="23.710937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3.28515625" style="12" customWidth="1"/>
    <col min="11" max="11" width="12.28515625" style="12" customWidth="1"/>
    <col min="12" max="12" width="8.7109375" style="12"/>
    <col min="13" max="13" width="9.7109375" style="12" bestFit="1" customWidth="1"/>
  </cols>
  <sheetData>
    <row r="1" spans="1:13" s="4" customFormat="1" ht="30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5" t="s">
        <v>5</v>
      </c>
      <c r="J1" s="15" t="s">
        <v>130</v>
      </c>
      <c r="K1" s="15" t="s">
        <v>6</v>
      </c>
      <c r="L1" s="15" t="s">
        <v>7</v>
      </c>
      <c r="M1" s="15" t="s">
        <v>8</v>
      </c>
    </row>
    <row r="2" spans="1:13" hidden="1" x14ac:dyDescent="0.25">
      <c r="A2" t="s">
        <v>62</v>
      </c>
      <c r="B2" t="s">
        <v>62</v>
      </c>
      <c r="D2" t="s">
        <v>16</v>
      </c>
      <c r="E2" s="7">
        <v>0.09</v>
      </c>
      <c r="F2" t="s">
        <v>122</v>
      </c>
      <c r="G2" s="14">
        <v>2080</v>
      </c>
      <c r="H2" s="9">
        <v>27.16</v>
      </c>
      <c r="I2" s="12">
        <f t="shared" ref="I2:I33" si="0">ROUND((+G2*E2)*H2,3)</f>
        <v>5084.3519999999999</v>
      </c>
      <c r="J2" s="12" t="e">
        <f t="shared" ref="J2:J33" si="1">healthcare*E2</f>
        <v>#REF!</v>
      </c>
      <c r="K2" s="12">
        <f>ROUND(+I2*0.065,2)</f>
        <v>330.48</v>
      </c>
      <c r="L2" s="12">
        <f t="shared" ref="L2:L33" si="2">ROUND(I2*0.0765,2)</f>
        <v>388.95</v>
      </c>
      <c r="M2" s="12" t="e">
        <f t="shared" ref="M2:M8" si="3">SUM(I2:L2)</f>
        <v>#REF!</v>
      </c>
    </row>
    <row r="3" spans="1:13" hidden="1" x14ac:dyDescent="0.25">
      <c r="A3" t="s">
        <v>58</v>
      </c>
      <c r="B3" t="s">
        <v>58</v>
      </c>
      <c r="D3" t="s">
        <v>16</v>
      </c>
      <c r="E3" s="7">
        <v>0.01</v>
      </c>
      <c r="F3" t="s">
        <v>122</v>
      </c>
      <c r="G3" s="14">
        <v>2080</v>
      </c>
      <c r="H3" s="9">
        <v>27.16</v>
      </c>
      <c r="I3" s="12">
        <f t="shared" si="0"/>
        <v>564.928</v>
      </c>
      <c r="J3" s="12" t="e">
        <f t="shared" si="1"/>
        <v>#REF!</v>
      </c>
      <c r="K3" s="12">
        <f>ROUND(+I3*0.065,2)</f>
        <v>36.72</v>
      </c>
      <c r="L3" s="12">
        <f t="shared" si="2"/>
        <v>43.22</v>
      </c>
      <c r="M3" s="12" t="e">
        <f t="shared" si="3"/>
        <v>#REF!</v>
      </c>
    </row>
    <row r="4" spans="1:13" hidden="1" x14ac:dyDescent="0.25">
      <c r="A4" t="s">
        <v>19</v>
      </c>
      <c r="B4" t="s">
        <v>19</v>
      </c>
      <c r="D4" t="s">
        <v>16</v>
      </c>
      <c r="E4" s="7">
        <v>0.2</v>
      </c>
      <c r="F4" t="s">
        <v>122</v>
      </c>
      <c r="G4" s="14">
        <v>2080</v>
      </c>
      <c r="H4" s="9">
        <v>27.16</v>
      </c>
      <c r="I4" s="12">
        <f t="shared" si="0"/>
        <v>11298.56</v>
      </c>
      <c r="J4" s="12" t="e">
        <f t="shared" si="1"/>
        <v>#REF!</v>
      </c>
      <c r="K4" s="12">
        <f>ROUND(+I4*0.065,2)</f>
        <v>734.41</v>
      </c>
      <c r="L4" s="12">
        <f t="shared" si="2"/>
        <v>864.34</v>
      </c>
      <c r="M4" s="12" t="e">
        <f t="shared" si="3"/>
        <v>#REF!</v>
      </c>
    </row>
    <row r="5" spans="1:13" hidden="1" x14ac:dyDescent="0.25">
      <c r="A5" t="s">
        <v>14</v>
      </c>
      <c r="B5" t="s">
        <v>15</v>
      </c>
      <c r="D5" t="s">
        <v>16</v>
      </c>
      <c r="E5" s="7">
        <v>0.7</v>
      </c>
      <c r="F5" t="s">
        <v>122</v>
      </c>
      <c r="G5" s="14">
        <v>2080</v>
      </c>
      <c r="H5" s="9">
        <v>27.16</v>
      </c>
      <c r="I5" s="12">
        <f t="shared" si="0"/>
        <v>39544.959999999999</v>
      </c>
      <c r="J5" s="12" t="e">
        <f t="shared" si="1"/>
        <v>#REF!</v>
      </c>
      <c r="K5" s="12">
        <f>ROUND(+I5*0.065,2)</f>
        <v>2570.42</v>
      </c>
      <c r="L5" s="12">
        <f t="shared" si="2"/>
        <v>3025.19</v>
      </c>
      <c r="M5" s="12" t="e">
        <f t="shared" si="3"/>
        <v>#REF!</v>
      </c>
    </row>
    <row r="6" spans="1:13" hidden="1" x14ac:dyDescent="0.25">
      <c r="A6" t="s">
        <v>19</v>
      </c>
      <c r="B6" t="s">
        <v>20</v>
      </c>
      <c r="D6" t="s">
        <v>21</v>
      </c>
      <c r="E6" s="7">
        <v>1</v>
      </c>
      <c r="F6" t="s">
        <v>122</v>
      </c>
      <c r="G6" s="14">
        <v>2080</v>
      </c>
      <c r="H6" s="8">
        <v>18.46</v>
      </c>
      <c r="I6" s="12">
        <f t="shared" si="0"/>
        <v>38396.800000000003</v>
      </c>
      <c r="J6" s="12" t="e">
        <f t="shared" si="1"/>
        <v>#REF!</v>
      </c>
      <c r="K6" s="12">
        <f>ROUND(+I6*0.065,2)</f>
        <v>2495.79</v>
      </c>
      <c r="L6" s="12">
        <f t="shared" si="2"/>
        <v>2937.36</v>
      </c>
      <c r="M6" s="12" t="e">
        <f t="shared" si="3"/>
        <v>#REF!</v>
      </c>
    </row>
    <row r="7" spans="1:13" hidden="1" x14ac:dyDescent="0.25">
      <c r="A7" t="s">
        <v>14</v>
      </c>
      <c r="B7" t="s">
        <v>22</v>
      </c>
      <c r="D7" t="s">
        <v>23</v>
      </c>
      <c r="E7" s="7">
        <v>1</v>
      </c>
      <c r="F7" t="s">
        <v>122</v>
      </c>
      <c r="G7" s="14">
        <f>84*26</f>
        <v>2184</v>
      </c>
      <c r="H7" s="8">
        <v>28.47</v>
      </c>
      <c r="I7" s="12">
        <f t="shared" si="0"/>
        <v>62178.48</v>
      </c>
      <c r="J7" s="12" t="e">
        <f t="shared" si="1"/>
        <v>#REF!</v>
      </c>
      <c r="K7" s="12">
        <v>0</v>
      </c>
      <c r="L7" s="12">
        <f t="shared" si="2"/>
        <v>4756.6499999999996</v>
      </c>
      <c r="M7" s="12" t="e">
        <f t="shared" si="3"/>
        <v>#REF!</v>
      </c>
    </row>
    <row r="8" spans="1:13" hidden="1" x14ac:dyDescent="0.25">
      <c r="A8" t="s">
        <v>19</v>
      </c>
      <c r="B8" t="s">
        <v>27</v>
      </c>
      <c r="D8" t="s">
        <v>28</v>
      </c>
      <c r="E8" s="7">
        <v>1</v>
      </c>
      <c r="F8" t="s">
        <v>122</v>
      </c>
      <c r="G8" s="14">
        <v>2080</v>
      </c>
      <c r="H8" s="8">
        <v>15.88</v>
      </c>
      <c r="I8" s="12">
        <f t="shared" si="0"/>
        <v>33030.400000000001</v>
      </c>
      <c r="J8" s="12" t="e">
        <f t="shared" si="1"/>
        <v>#REF!</v>
      </c>
      <c r="K8" s="12">
        <f>ROUND(+I8*0.065,2)</f>
        <v>2146.98</v>
      </c>
      <c r="L8" s="12">
        <f t="shared" si="2"/>
        <v>2526.83</v>
      </c>
      <c r="M8" s="12" t="e">
        <f t="shared" si="3"/>
        <v>#REF!</v>
      </c>
    </row>
    <row r="9" spans="1:13" hidden="1" x14ac:dyDescent="0.25">
      <c r="A9" t="s">
        <v>9</v>
      </c>
      <c r="B9" t="s">
        <v>10</v>
      </c>
      <c r="C9" t="s">
        <v>132</v>
      </c>
      <c r="D9" t="s">
        <v>11</v>
      </c>
      <c r="E9" s="7">
        <v>1</v>
      </c>
      <c r="F9" t="s">
        <v>122</v>
      </c>
      <c r="G9" s="14">
        <v>2080</v>
      </c>
      <c r="H9" s="8">
        <v>24.31</v>
      </c>
      <c r="I9" s="12">
        <f t="shared" si="0"/>
        <v>50564.800000000003</v>
      </c>
      <c r="J9" s="12" t="e">
        <f t="shared" si="1"/>
        <v>#REF!</v>
      </c>
      <c r="K9" s="12">
        <f>ROUND(+I9*0.065,2)</f>
        <v>3286.71</v>
      </c>
      <c r="L9" s="12">
        <f t="shared" si="2"/>
        <v>3868.21</v>
      </c>
      <c r="M9" s="12" t="e">
        <f>SUM(I9:L9)</f>
        <v>#REF!</v>
      </c>
    </row>
    <row r="10" spans="1:13" hidden="1" x14ac:dyDescent="0.25">
      <c r="A10" t="s">
        <v>14</v>
      </c>
      <c r="B10" t="s">
        <v>22</v>
      </c>
      <c r="D10" t="s">
        <v>31</v>
      </c>
      <c r="E10" s="7">
        <v>1</v>
      </c>
      <c r="F10" t="s">
        <v>122</v>
      </c>
      <c r="G10" s="14">
        <v>2184</v>
      </c>
      <c r="H10" s="8">
        <v>25.67</v>
      </c>
      <c r="I10" s="12">
        <f t="shared" si="0"/>
        <v>56063.28</v>
      </c>
      <c r="J10" s="12" t="e">
        <f t="shared" si="1"/>
        <v>#REF!</v>
      </c>
      <c r="K10" s="12">
        <v>0</v>
      </c>
      <c r="L10" s="12">
        <f t="shared" si="2"/>
        <v>4288.84</v>
      </c>
      <c r="M10" s="12" t="e">
        <f t="shared" ref="M10:M73" si="4">SUM(I10:L10)</f>
        <v>#REF!</v>
      </c>
    </row>
    <row r="11" spans="1:13" hidden="1" x14ac:dyDescent="0.25">
      <c r="A11" t="s">
        <v>14</v>
      </c>
      <c r="B11" t="s">
        <v>22</v>
      </c>
      <c r="D11" t="s">
        <v>32</v>
      </c>
      <c r="E11" s="7">
        <v>1</v>
      </c>
      <c r="F11" t="s">
        <v>122</v>
      </c>
      <c r="G11" s="14">
        <v>2080</v>
      </c>
      <c r="H11" s="8">
        <v>37.51</v>
      </c>
      <c r="I11" s="12">
        <f t="shared" si="0"/>
        <v>78020.800000000003</v>
      </c>
      <c r="J11" s="12" t="e">
        <f t="shared" si="1"/>
        <v>#REF!</v>
      </c>
      <c r="K11" s="12">
        <v>0</v>
      </c>
      <c r="L11" s="12">
        <f t="shared" si="2"/>
        <v>5968.59</v>
      </c>
      <c r="M11" s="12" t="e">
        <f t="shared" si="4"/>
        <v>#REF!</v>
      </c>
    </row>
    <row r="12" spans="1:13" hidden="1" x14ac:dyDescent="0.25">
      <c r="A12" t="s">
        <v>14</v>
      </c>
      <c r="B12" t="s">
        <v>22</v>
      </c>
      <c r="D12" t="s">
        <v>33</v>
      </c>
      <c r="E12" s="7">
        <v>1</v>
      </c>
      <c r="F12" t="s">
        <v>122</v>
      </c>
      <c r="G12" s="14">
        <v>2184</v>
      </c>
      <c r="H12" s="8">
        <v>28.47</v>
      </c>
      <c r="I12" s="12">
        <f t="shared" si="0"/>
        <v>62178.48</v>
      </c>
      <c r="J12" s="12" t="e">
        <f t="shared" si="1"/>
        <v>#REF!</v>
      </c>
      <c r="K12" s="12">
        <v>0</v>
      </c>
      <c r="L12" s="12">
        <f t="shared" si="2"/>
        <v>4756.6499999999996</v>
      </c>
      <c r="M12" s="12" t="e">
        <f t="shared" si="4"/>
        <v>#REF!</v>
      </c>
    </row>
    <row r="13" spans="1:13" hidden="1" x14ac:dyDescent="0.25">
      <c r="A13" t="s">
        <v>19</v>
      </c>
      <c r="B13" t="s">
        <v>27</v>
      </c>
      <c r="D13" t="s">
        <v>35</v>
      </c>
      <c r="E13" s="7">
        <v>1</v>
      </c>
      <c r="F13" t="s">
        <v>122</v>
      </c>
      <c r="G13" s="14">
        <v>2080</v>
      </c>
      <c r="H13" s="8">
        <v>22.99</v>
      </c>
      <c r="I13" s="12">
        <f t="shared" si="0"/>
        <v>47819.199999999997</v>
      </c>
      <c r="J13" s="12" t="e">
        <f t="shared" si="1"/>
        <v>#REF!</v>
      </c>
      <c r="K13" s="12">
        <f>ROUND(+I13*0.065,2)</f>
        <v>3108.25</v>
      </c>
      <c r="L13" s="12">
        <f t="shared" si="2"/>
        <v>3658.17</v>
      </c>
      <c r="M13" s="12" t="e">
        <f t="shared" si="4"/>
        <v>#REF!</v>
      </c>
    </row>
    <row r="14" spans="1:13" hidden="1" x14ac:dyDescent="0.25">
      <c r="A14" t="s">
        <v>9</v>
      </c>
      <c r="B14" t="s">
        <v>10</v>
      </c>
      <c r="C14" t="s">
        <v>133</v>
      </c>
      <c r="D14" t="s">
        <v>12</v>
      </c>
      <c r="E14" s="7">
        <v>0.5</v>
      </c>
      <c r="F14" t="s">
        <v>122</v>
      </c>
      <c r="G14" s="14">
        <v>2080</v>
      </c>
      <c r="H14" s="8">
        <v>18.23</v>
      </c>
      <c r="I14" s="12">
        <f t="shared" si="0"/>
        <v>18959.2</v>
      </c>
      <c r="J14" s="12" t="e">
        <f t="shared" si="1"/>
        <v>#REF!</v>
      </c>
      <c r="K14" s="12">
        <f>ROUND(+I14*0.065,2)</f>
        <v>1232.3499999999999</v>
      </c>
      <c r="L14" s="12">
        <f t="shared" si="2"/>
        <v>1450.38</v>
      </c>
      <c r="M14" s="12" t="e">
        <f t="shared" si="4"/>
        <v>#REF!</v>
      </c>
    </row>
    <row r="15" spans="1:13" hidden="1" x14ac:dyDescent="0.25">
      <c r="A15" t="s">
        <v>14</v>
      </c>
      <c r="B15" t="s">
        <v>61</v>
      </c>
      <c r="C15" t="s">
        <v>133</v>
      </c>
      <c r="D15" t="s">
        <v>12</v>
      </c>
      <c r="E15" s="7">
        <v>0.5</v>
      </c>
      <c r="F15" t="s">
        <v>122</v>
      </c>
      <c r="G15" s="14">
        <v>2080</v>
      </c>
      <c r="H15" s="8">
        <v>18.23</v>
      </c>
      <c r="I15" s="12">
        <f t="shared" si="0"/>
        <v>18959.2</v>
      </c>
      <c r="J15" s="12" t="e">
        <f t="shared" si="1"/>
        <v>#REF!</v>
      </c>
      <c r="K15" s="12">
        <f>ROUND(+I15*0.065,2)</f>
        <v>1232.3499999999999</v>
      </c>
      <c r="L15" s="12">
        <f t="shared" si="2"/>
        <v>1450.38</v>
      </c>
      <c r="M15" s="12" t="e">
        <f t="shared" si="4"/>
        <v>#REF!</v>
      </c>
    </row>
    <row r="16" spans="1:13" hidden="1" x14ac:dyDescent="0.25">
      <c r="A16" t="s">
        <v>14</v>
      </c>
      <c r="B16" t="s">
        <v>63</v>
      </c>
      <c r="D16" t="s">
        <v>37</v>
      </c>
      <c r="E16" s="7">
        <v>1</v>
      </c>
      <c r="F16" t="s">
        <v>122</v>
      </c>
      <c r="G16" s="14">
        <v>2080</v>
      </c>
      <c r="H16" s="8">
        <v>15.34</v>
      </c>
      <c r="I16" s="12">
        <f t="shared" si="0"/>
        <v>31907.200000000001</v>
      </c>
      <c r="J16" s="12" t="e">
        <f t="shared" si="1"/>
        <v>#REF!</v>
      </c>
      <c r="K16" s="12">
        <v>0</v>
      </c>
      <c r="L16" s="12">
        <f t="shared" si="2"/>
        <v>2440.9</v>
      </c>
      <c r="M16" s="12" t="e">
        <f t="shared" si="4"/>
        <v>#REF!</v>
      </c>
    </row>
    <row r="17" spans="1:13" hidden="1" x14ac:dyDescent="0.25">
      <c r="A17" t="s">
        <v>19</v>
      </c>
      <c r="B17" t="s">
        <v>27</v>
      </c>
      <c r="D17" s="11" t="s">
        <v>39</v>
      </c>
      <c r="E17" s="7">
        <v>1</v>
      </c>
      <c r="F17" t="s">
        <v>122</v>
      </c>
      <c r="G17" s="14">
        <v>2080</v>
      </c>
      <c r="H17" s="8">
        <v>14.61</v>
      </c>
      <c r="I17" s="12">
        <f t="shared" si="0"/>
        <v>30388.799999999999</v>
      </c>
      <c r="J17" s="12" t="e">
        <f t="shared" si="1"/>
        <v>#REF!</v>
      </c>
      <c r="K17" s="12">
        <f>ROUND(+I17*0.065,2)</f>
        <v>1975.27</v>
      </c>
      <c r="L17" s="12">
        <f t="shared" si="2"/>
        <v>2324.7399999999998</v>
      </c>
      <c r="M17" s="12" t="e">
        <f t="shared" si="4"/>
        <v>#REF!</v>
      </c>
    </row>
    <row r="18" spans="1:13" hidden="1" x14ac:dyDescent="0.25">
      <c r="A18" t="s">
        <v>14</v>
      </c>
      <c r="B18" t="s">
        <v>41</v>
      </c>
      <c r="D18" t="s">
        <v>42</v>
      </c>
      <c r="E18" s="7">
        <v>1</v>
      </c>
      <c r="F18" t="s">
        <v>122</v>
      </c>
      <c r="G18" s="14">
        <v>2080</v>
      </c>
      <c r="H18" s="8">
        <v>26.35</v>
      </c>
      <c r="I18" s="12">
        <f t="shared" si="0"/>
        <v>54808</v>
      </c>
      <c r="J18" s="12" t="e">
        <f t="shared" si="1"/>
        <v>#REF!</v>
      </c>
      <c r="K18" s="12">
        <f>ROUND(+I18*0.065,2)</f>
        <v>3562.52</v>
      </c>
      <c r="L18" s="12">
        <f t="shared" si="2"/>
        <v>4192.8100000000004</v>
      </c>
      <c r="M18" s="12" t="e">
        <f t="shared" si="4"/>
        <v>#REF!</v>
      </c>
    </row>
    <row r="19" spans="1:13" hidden="1" x14ac:dyDescent="0.25">
      <c r="A19" t="s">
        <v>14</v>
      </c>
      <c r="B19" t="s">
        <v>41</v>
      </c>
      <c r="D19" s="11" t="s">
        <v>44</v>
      </c>
      <c r="E19" s="7">
        <v>1</v>
      </c>
      <c r="F19" t="s">
        <v>122</v>
      </c>
      <c r="G19" s="14">
        <v>2080</v>
      </c>
      <c r="H19" s="8">
        <v>14.28</v>
      </c>
      <c r="I19" s="12">
        <f t="shared" si="0"/>
        <v>29702.400000000001</v>
      </c>
      <c r="J19" s="12" t="e">
        <f t="shared" si="1"/>
        <v>#REF!</v>
      </c>
      <c r="K19" s="12">
        <f>ROUND(+I19*0.065,2)</f>
        <v>1930.66</v>
      </c>
      <c r="L19" s="12">
        <f t="shared" si="2"/>
        <v>2272.23</v>
      </c>
      <c r="M19" s="12" t="e">
        <f t="shared" si="4"/>
        <v>#REF!</v>
      </c>
    </row>
    <row r="20" spans="1:13" hidden="1" x14ac:dyDescent="0.25">
      <c r="A20" t="s">
        <v>14</v>
      </c>
      <c r="B20" t="s">
        <v>24</v>
      </c>
      <c r="D20" s="11" t="s">
        <v>45</v>
      </c>
      <c r="E20" s="7">
        <v>1</v>
      </c>
      <c r="F20" t="s">
        <v>122</v>
      </c>
      <c r="G20" s="14">
        <v>2080</v>
      </c>
      <c r="H20" s="8">
        <v>13.81</v>
      </c>
      <c r="I20" s="12">
        <f t="shared" si="0"/>
        <v>28724.799999999999</v>
      </c>
      <c r="J20" s="12" t="e">
        <f t="shared" si="1"/>
        <v>#REF!</v>
      </c>
      <c r="K20" s="12">
        <v>0</v>
      </c>
      <c r="L20" s="12">
        <f t="shared" si="2"/>
        <v>2197.4499999999998</v>
      </c>
      <c r="M20" s="12" t="e">
        <f t="shared" si="4"/>
        <v>#REF!</v>
      </c>
    </row>
    <row r="21" spans="1:13" hidden="1" x14ac:dyDescent="0.25">
      <c r="A21" t="s">
        <v>14</v>
      </c>
      <c r="B21" t="s">
        <v>22</v>
      </c>
      <c r="D21" t="s">
        <v>46</v>
      </c>
      <c r="E21" s="7">
        <v>1</v>
      </c>
      <c r="F21" t="s">
        <v>122</v>
      </c>
      <c r="G21" s="14">
        <v>2080</v>
      </c>
      <c r="H21" s="8">
        <v>19.22</v>
      </c>
      <c r="I21" s="12">
        <f t="shared" si="0"/>
        <v>39977.599999999999</v>
      </c>
      <c r="J21" s="12" t="e">
        <f t="shared" si="1"/>
        <v>#REF!</v>
      </c>
      <c r="K21" s="12">
        <v>0</v>
      </c>
      <c r="L21" s="12">
        <f t="shared" si="2"/>
        <v>3058.29</v>
      </c>
      <c r="M21" s="12" t="e">
        <f t="shared" si="4"/>
        <v>#REF!</v>
      </c>
    </row>
    <row r="22" spans="1:13" hidden="1" x14ac:dyDescent="0.25">
      <c r="A22" t="s">
        <v>14</v>
      </c>
      <c r="B22" t="s">
        <v>24</v>
      </c>
      <c r="D22" t="s">
        <v>43</v>
      </c>
      <c r="E22" s="7">
        <v>1</v>
      </c>
      <c r="F22" t="s">
        <v>122</v>
      </c>
      <c r="G22" s="14">
        <v>2080</v>
      </c>
      <c r="H22" s="8">
        <v>31.21</v>
      </c>
      <c r="I22" s="12">
        <f t="shared" si="0"/>
        <v>64916.800000000003</v>
      </c>
      <c r="J22" s="12" t="e">
        <f t="shared" si="1"/>
        <v>#REF!</v>
      </c>
      <c r="K22" s="12">
        <v>0</v>
      </c>
      <c r="L22" s="12">
        <f t="shared" si="2"/>
        <v>4966.1400000000003</v>
      </c>
      <c r="M22" s="12" t="e">
        <f t="shared" si="4"/>
        <v>#REF!</v>
      </c>
    </row>
    <row r="23" spans="1:13" hidden="1" x14ac:dyDescent="0.25">
      <c r="A23" t="s">
        <v>14</v>
      </c>
      <c r="B23" t="s">
        <v>22</v>
      </c>
      <c r="D23" t="s">
        <v>48</v>
      </c>
      <c r="E23" s="7">
        <v>1</v>
      </c>
      <c r="F23" t="s">
        <v>122</v>
      </c>
      <c r="G23" s="14">
        <v>2080</v>
      </c>
      <c r="H23" s="8">
        <v>22.86</v>
      </c>
      <c r="I23" s="12">
        <f t="shared" si="0"/>
        <v>47548.800000000003</v>
      </c>
      <c r="J23" s="12" t="e">
        <f t="shared" si="1"/>
        <v>#REF!</v>
      </c>
      <c r="K23" s="12">
        <v>0</v>
      </c>
      <c r="L23" s="12">
        <f t="shared" si="2"/>
        <v>3637.48</v>
      </c>
      <c r="M23" s="12" t="e">
        <f t="shared" si="4"/>
        <v>#REF!</v>
      </c>
    </row>
    <row r="24" spans="1:13" hidden="1" x14ac:dyDescent="0.25">
      <c r="A24" t="s">
        <v>58</v>
      </c>
      <c r="B24" t="s">
        <v>58</v>
      </c>
      <c r="D24" t="s">
        <v>55</v>
      </c>
      <c r="E24" s="7">
        <v>0.25</v>
      </c>
      <c r="F24" t="s">
        <v>122</v>
      </c>
      <c r="G24" s="14">
        <v>2080</v>
      </c>
      <c r="H24" s="8">
        <v>19.760000000000002</v>
      </c>
      <c r="I24" s="12">
        <f t="shared" si="0"/>
        <v>10275.200000000001</v>
      </c>
      <c r="J24" s="12" t="e">
        <f t="shared" si="1"/>
        <v>#REF!</v>
      </c>
      <c r="K24" s="12">
        <f t="shared" ref="K24:K32" si="5">ROUND(+I24*0.065,2)</f>
        <v>667.89</v>
      </c>
      <c r="L24" s="12">
        <f t="shared" si="2"/>
        <v>786.05</v>
      </c>
      <c r="M24" s="12" t="e">
        <f t="shared" si="4"/>
        <v>#REF!</v>
      </c>
    </row>
    <row r="25" spans="1:13" hidden="1" x14ac:dyDescent="0.25">
      <c r="A25" t="s">
        <v>19</v>
      </c>
      <c r="B25" t="s">
        <v>57</v>
      </c>
      <c r="D25" t="s">
        <v>55</v>
      </c>
      <c r="E25" s="7">
        <v>0.25</v>
      </c>
      <c r="F25" t="s">
        <v>122</v>
      </c>
      <c r="G25" s="14">
        <v>2080</v>
      </c>
      <c r="H25" s="8">
        <v>19.760000000000002</v>
      </c>
      <c r="I25" s="12">
        <f t="shared" si="0"/>
        <v>10275.200000000001</v>
      </c>
      <c r="J25" s="12" t="e">
        <f t="shared" si="1"/>
        <v>#REF!</v>
      </c>
      <c r="K25" s="12">
        <f t="shared" si="5"/>
        <v>667.89</v>
      </c>
      <c r="L25" s="12">
        <f t="shared" si="2"/>
        <v>786.05</v>
      </c>
      <c r="M25" s="12" t="e">
        <f t="shared" si="4"/>
        <v>#REF!</v>
      </c>
    </row>
    <row r="26" spans="1:13" hidden="1" x14ac:dyDescent="0.25">
      <c r="A26" t="s">
        <v>19</v>
      </c>
      <c r="B26" t="s">
        <v>56</v>
      </c>
      <c r="D26" t="s">
        <v>55</v>
      </c>
      <c r="E26" s="7">
        <v>0.25</v>
      </c>
      <c r="F26" t="s">
        <v>122</v>
      </c>
      <c r="G26" s="14">
        <v>2080</v>
      </c>
      <c r="H26" s="8">
        <v>19.760000000000002</v>
      </c>
      <c r="I26" s="12">
        <f t="shared" si="0"/>
        <v>10275.200000000001</v>
      </c>
      <c r="J26" s="12" t="e">
        <f t="shared" si="1"/>
        <v>#REF!</v>
      </c>
      <c r="K26" s="12">
        <f t="shared" si="5"/>
        <v>667.89</v>
      </c>
      <c r="L26" s="12">
        <f t="shared" si="2"/>
        <v>786.05</v>
      </c>
      <c r="M26" s="12" t="e">
        <f t="shared" si="4"/>
        <v>#REF!</v>
      </c>
    </row>
    <row r="27" spans="1:13" hidden="1" x14ac:dyDescent="0.25">
      <c r="A27" t="s">
        <v>14</v>
      </c>
      <c r="B27" t="s">
        <v>54</v>
      </c>
      <c r="D27" t="s">
        <v>55</v>
      </c>
      <c r="E27" s="7">
        <v>0.25</v>
      </c>
      <c r="F27" t="s">
        <v>122</v>
      </c>
      <c r="G27" s="14">
        <v>2080</v>
      </c>
      <c r="H27" s="8">
        <v>19.760000000000002</v>
      </c>
      <c r="I27" s="12">
        <f t="shared" si="0"/>
        <v>10275.200000000001</v>
      </c>
      <c r="J27" s="12" t="e">
        <f t="shared" si="1"/>
        <v>#REF!</v>
      </c>
      <c r="K27" s="12">
        <f t="shared" si="5"/>
        <v>667.89</v>
      </c>
      <c r="L27" s="12">
        <f t="shared" si="2"/>
        <v>786.05</v>
      </c>
      <c r="M27" s="12" t="e">
        <f t="shared" si="4"/>
        <v>#REF!</v>
      </c>
    </row>
    <row r="28" spans="1:13" hidden="1" x14ac:dyDescent="0.25">
      <c r="A28" t="s">
        <v>14</v>
      </c>
      <c r="B28" t="s">
        <v>15</v>
      </c>
      <c r="D28" t="s">
        <v>36</v>
      </c>
      <c r="E28" s="7">
        <v>0.1</v>
      </c>
      <c r="F28" t="s">
        <v>122</v>
      </c>
      <c r="G28" s="14">
        <v>2080</v>
      </c>
      <c r="H28" s="8">
        <v>27.29</v>
      </c>
      <c r="I28" s="12">
        <f t="shared" si="0"/>
        <v>5676.32</v>
      </c>
      <c r="J28" s="12" t="e">
        <f t="shared" si="1"/>
        <v>#REF!</v>
      </c>
      <c r="K28" s="12">
        <f t="shared" si="5"/>
        <v>368.96</v>
      </c>
      <c r="L28" s="12">
        <f t="shared" si="2"/>
        <v>434.24</v>
      </c>
      <c r="M28" s="12" t="e">
        <f t="shared" si="4"/>
        <v>#REF!</v>
      </c>
    </row>
    <row r="29" spans="1:13" hidden="1" x14ac:dyDescent="0.25">
      <c r="A29" t="s">
        <v>62</v>
      </c>
      <c r="B29" t="s">
        <v>62</v>
      </c>
      <c r="D29" t="s">
        <v>36</v>
      </c>
      <c r="E29" s="7">
        <v>0.14000000000000001</v>
      </c>
      <c r="F29" t="s">
        <v>122</v>
      </c>
      <c r="G29" s="14">
        <v>2080</v>
      </c>
      <c r="H29" s="8">
        <v>27.29</v>
      </c>
      <c r="I29" s="12">
        <f t="shared" si="0"/>
        <v>7946.848</v>
      </c>
      <c r="J29" s="12" t="e">
        <f t="shared" si="1"/>
        <v>#REF!</v>
      </c>
      <c r="K29" s="12">
        <f t="shared" si="5"/>
        <v>516.54999999999995</v>
      </c>
      <c r="L29" s="12">
        <f t="shared" si="2"/>
        <v>607.92999999999995</v>
      </c>
      <c r="M29" s="12" t="e">
        <f t="shared" si="4"/>
        <v>#REF!</v>
      </c>
    </row>
    <row r="30" spans="1:13" hidden="1" x14ac:dyDescent="0.25">
      <c r="A30" t="s">
        <v>58</v>
      </c>
      <c r="B30" t="s">
        <v>58</v>
      </c>
      <c r="D30" t="s">
        <v>36</v>
      </c>
      <c r="E30" s="7">
        <v>0.01</v>
      </c>
      <c r="F30" t="s">
        <v>122</v>
      </c>
      <c r="G30" s="14">
        <v>2080</v>
      </c>
      <c r="H30" s="8">
        <v>27.29</v>
      </c>
      <c r="I30" s="12">
        <f t="shared" si="0"/>
        <v>567.63199999999995</v>
      </c>
      <c r="J30" s="12" t="e">
        <f t="shared" si="1"/>
        <v>#REF!</v>
      </c>
      <c r="K30" s="12">
        <f t="shared" si="5"/>
        <v>36.9</v>
      </c>
      <c r="L30" s="12">
        <f t="shared" si="2"/>
        <v>43.42</v>
      </c>
      <c r="M30" s="12" t="e">
        <f t="shared" si="4"/>
        <v>#REF!</v>
      </c>
    </row>
    <row r="31" spans="1:13" hidden="1" x14ac:dyDescent="0.25">
      <c r="A31" t="s">
        <v>19</v>
      </c>
      <c r="B31" t="s">
        <v>19</v>
      </c>
      <c r="D31" t="s">
        <v>36</v>
      </c>
      <c r="E31" s="7">
        <v>0.75</v>
      </c>
      <c r="F31" t="s">
        <v>122</v>
      </c>
      <c r="G31" s="14">
        <v>2080</v>
      </c>
      <c r="H31" s="8">
        <v>27.29</v>
      </c>
      <c r="I31" s="12">
        <f t="shared" si="0"/>
        <v>42572.4</v>
      </c>
      <c r="J31" s="12" t="e">
        <f t="shared" si="1"/>
        <v>#REF!</v>
      </c>
      <c r="K31" s="12">
        <f t="shared" si="5"/>
        <v>2767.21</v>
      </c>
      <c r="L31" s="12">
        <f t="shared" si="2"/>
        <v>3256.79</v>
      </c>
      <c r="M31" s="12" t="e">
        <f t="shared" si="4"/>
        <v>#REF!</v>
      </c>
    </row>
    <row r="32" spans="1:13" hidden="1" x14ac:dyDescent="0.25">
      <c r="A32" t="s">
        <v>19</v>
      </c>
      <c r="B32" t="s">
        <v>56</v>
      </c>
      <c r="D32" t="s">
        <v>64</v>
      </c>
      <c r="E32" s="7">
        <v>1</v>
      </c>
      <c r="F32" t="s">
        <v>122</v>
      </c>
      <c r="G32" s="14">
        <v>2080</v>
      </c>
      <c r="H32" s="8">
        <v>19.09</v>
      </c>
      <c r="I32" s="12">
        <f t="shared" si="0"/>
        <v>39707.199999999997</v>
      </c>
      <c r="J32" s="12" t="e">
        <f t="shared" si="1"/>
        <v>#REF!</v>
      </c>
      <c r="K32" s="12">
        <f t="shared" si="5"/>
        <v>2580.9699999999998</v>
      </c>
      <c r="L32" s="12">
        <f t="shared" si="2"/>
        <v>3037.6</v>
      </c>
      <c r="M32" s="12" t="e">
        <f t="shared" si="4"/>
        <v>#REF!</v>
      </c>
    </row>
    <row r="33" spans="1:13" hidden="1" x14ac:dyDescent="0.25">
      <c r="A33" t="s">
        <v>14</v>
      </c>
      <c r="B33" t="s">
        <v>22</v>
      </c>
      <c r="D33" t="s">
        <v>65</v>
      </c>
      <c r="E33" s="7">
        <v>1</v>
      </c>
      <c r="F33" t="s">
        <v>122</v>
      </c>
      <c r="G33" s="14">
        <v>2080</v>
      </c>
      <c r="H33" s="8">
        <v>40.78</v>
      </c>
      <c r="I33" s="12">
        <f t="shared" si="0"/>
        <v>84822.399999999994</v>
      </c>
      <c r="J33" s="12" t="e">
        <f t="shared" si="1"/>
        <v>#REF!</v>
      </c>
      <c r="K33" s="12">
        <v>0</v>
      </c>
      <c r="L33" s="12">
        <f t="shared" si="2"/>
        <v>6488.91</v>
      </c>
      <c r="M33" s="12" t="e">
        <f t="shared" si="4"/>
        <v>#REF!</v>
      </c>
    </row>
    <row r="34" spans="1:13" hidden="1" x14ac:dyDescent="0.25">
      <c r="A34" t="s">
        <v>62</v>
      </c>
      <c r="B34" t="s">
        <v>70</v>
      </c>
      <c r="D34" t="s">
        <v>71</v>
      </c>
      <c r="E34" s="7">
        <v>1</v>
      </c>
      <c r="F34" t="s">
        <v>122</v>
      </c>
      <c r="G34" s="14">
        <v>2080</v>
      </c>
      <c r="H34" s="8">
        <v>16.75</v>
      </c>
      <c r="I34" s="12">
        <f t="shared" ref="I34:I65" si="6">ROUND((+G34*E34)*H34,3)</f>
        <v>34840</v>
      </c>
      <c r="J34" s="12" t="e">
        <f t="shared" ref="J34:J65" si="7">healthcare*E34</f>
        <v>#REF!</v>
      </c>
      <c r="K34" s="12">
        <f>ROUND(+I34*0.065,2)</f>
        <v>2264.6</v>
      </c>
      <c r="L34" s="12">
        <f t="shared" ref="L34:L65" si="8">ROUND(I34*0.0765,2)</f>
        <v>2665.26</v>
      </c>
      <c r="M34" s="12" t="e">
        <f t="shared" si="4"/>
        <v>#REF!</v>
      </c>
    </row>
    <row r="35" spans="1:13" hidden="1" x14ac:dyDescent="0.25">
      <c r="A35" t="s">
        <v>14</v>
      </c>
      <c r="B35" t="s">
        <v>24</v>
      </c>
      <c r="D35" s="11" t="s">
        <v>72</v>
      </c>
      <c r="E35" s="7">
        <v>1</v>
      </c>
      <c r="F35" t="s">
        <v>122</v>
      </c>
      <c r="G35" s="14">
        <v>2080</v>
      </c>
      <c r="H35" s="8">
        <v>13.818</v>
      </c>
      <c r="I35" s="12">
        <f t="shared" si="6"/>
        <v>28741.439999999999</v>
      </c>
      <c r="J35" s="12" t="e">
        <f t="shared" si="7"/>
        <v>#REF!</v>
      </c>
      <c r="K35" s="12">
        <v>0</v>
      </c>
      <c r="L35" s="12">
        <f t="shared" si="8"/>
        <v>2198.7199999999998</v>
      </c>
      <c r="M35" s="12" t="e">
        <f t="shared" si="4"/>
        <v>#REF!</v>
      </c>
    </row>
    <row r="36" spans="1:13" hidden="1" x14ac:dyDescent="0.25">
      <c r="A36" t="s">
        <v>14</v>
      </c>
      <c r="B36" t="s">
        <v>51</v>
      </c>
      <c r="D36" t="s">
        <v>52</v>
      </c>
      <c r="E36" s="7">
        <v>1</v>
      </c>
      <c r="F36" t="s">
        <v>122</v>
      </c>
      <c r="G36" s="14">
        <v>2080</v>
      </c>
      <c r="H36" s="8">
        <v>13.99</v>
      </c>
      <c r="I36" s="12">
        <f t="shared" si="6"/>
        <v>29099.200000000001</v>
      </c>
      <c r="J36" s="12" t="e">
        <f t="shared" si="7"/>
        <v>#REF!</v>
      </c>
      <c r="K36" s="12">
        <f>ROUND(+I36*0.065,2)</f>
        <v>1891.45</v>
      </c>
      <c r="L36" s="12">
        <f t="shared" si="8"/>
        <v>2226.09</v>
      </c>
      <c r="M36" s="12" t="e">
        <f t="shared" si="4"/>
        <v>#REF!</v>
      </c>
    </row>
    <row r="37" spans="1:13" hidden="1" x14ac:dyDescent="0.25">
      <c r="A37" t="s">
        <v>14</v>
      </c>
      <c r="B37" t="s">
        <v>24</v>
      </c>
      <c r="D37" t="s">
        <v>74</v>
      </c>
      <c r="E37" s="7">
        <v>1</v>
      </c>
      <c r="F37" t="s">
        <v>122</v>
      </c>
      <c r="G37" s="14">
        <v>2080</v>
      </c>
      <c r="H37" s="8">
        <v>15.3</v>
      </c>
      <c r="I37" s="12">
        <f t="shared" si="6"/>
        <v>31824</v>
      </c>
      <c r="J37" s="12" t="e">
        <f t="shared" si="7"/>
        <v>#REF!</v>
      </c>
      <c r="K37" s="12">
        <v>0</v>
      </c>
      <c r="L37" s="12">
        <f t="shared" si="8"/>
        <v>2434.54</v>
      </c>
      <c r="M37" s="12" t="e">
        <f t="shared" si="4"/>
        <v>#REF!</v>
      </c>
    </row>
    <row r="38" spans="1:13" hidden="1" x14ac:dyDescent="0.25">
      <c r="A38" t="s">
        <v>62</v>
      </c>
      <c r="B38" t="s">
        <v>70</v>
      </c>
      <c r="D38" t="s">
        <v>75</v>
      </c>
      <c r="E38" s="7">
        <v>1</v>
      </c>
      <c r="F38" t="s">
        <v>122</v>
      </c>
      <c r="G38" s="14">
        <v>2080</v>
      </c>
      <c r="H38" s="8">
        <v>24.74</v>
      </c>
      <c r="I38" s="12">
        <f t="shared" si="6"/>
        <v>51459.199999999997</v>
      </c>
      <c r="J38" s="12" t="e">
        <f t="shared" si="7"/>
        <v>#REF!</v>
      </c>
      <c r="K38" s="12">
        <f>ROUND(+I38*0.065,2)</f>
        <v>3344.85</v>
      </c>
      <c r="L38" s="12">
        <f t="shared" si="8"/>
        <v>3936.63</v>
      </c>
      <c r="M38" s="12" t="e">
        <f t="shared" si="4"/>
        <v>#REF!</v>
      </c>
    </row>
    <row r="39" spans="1:13" hidden="1" x14ac:dyDescent="0.25">
      <c r="A39" t="s">
        <v>14</v>
      </c>
      <c r="B39" t="s">
        <v>17</v>
      </c>
      <c r="D39" t="s">
        <v>18</v>
      </c>
      <c r="E39" s="7">
        <v>0.8</v>
      </c>
      <c r="F39" t="s">
        <v>122</v>
      </c>
      <c r="G39" s="14">
        <v>2080</v>
      </c>
      <c r="H39" s="8">
        <v>27.95</v>
      </c>
      <c r="I39" s="12">
        <f t="shared" si="6"/>
        <v>46508.800000000003</v>
      </c>
      <c r="J39" s="12" t="e">
        <f t="shared" si="7"/>
        <v>#REF!</v>
      </c>
      <c r="K39" s="12">
        <f>ROUND(+I39*0.065,2)</f>
        <v>3023.07</v>
      </c>
      <c r="L39" s="12">
        <f t="shared" si="8"/>
        <v>3557.92</v>
      </c>
      <c r="M39" s="12" t="e">
        <f t="shared" si="4"/>
        <v>#REF!</v>
      </c>
    </row>
    <row r="40" spans="1:13" hidden="1" x14ac:dyDescent="0.25">
      <c r="A40" t="s">
        <v>14</v>
      </c>
      <c r="B40" t="s">
        <v>67</v>
      </c>
      <c r="D40" t="s">
        <v>18</v>
      </c>
      <c r="E40" s="7">
        <v>0.2</v>
      </c>
      <c r="F40" t="s">
        <v>122</v>
      </c>
      <c r="G40" s="14">
        <v>2080</v>
      </c>
      <c r="H40" s="8">
        <v>27.95</v>
      </c>
      <c r="I40" s="12">
        <f t="shared" si="6"/>
        <v>11627.2</v>
      </c>
      <c r="J40" s="12" t="e">
        <f t="shared" si="7"/>
        <v>#REF!</v>
      </c>
      <c r="K40" s="12">
        <f>ROUND(+I40*0.065,2)</f>
        <v>755.77</v>
      </c>
      <c r="L40" s="12">
        <f t="shared" si="8"/>
        <v>889.48</v>
      </c>
      <c r="M40" s="12" t="e">
        <f t="shared" si="4"/>
        <v>#REF!</v>
      </c>
    </row>
    <row r="41" spans="1:13" hidden="1" x14ac:dyDescent="0.25">
      <c r="A41" t="s">
        <v>14</v>
      </c>
      <c r="B41" t="s">
        <v>22</v>
      </c>
      <c r="D41" t="s">
        <v>84</v>
      </c>
      <c r="E41" s="7">
        <v>1</v>
      </c>
      <c r="F41" t="s">
        <v>122</v>
      </c>
      <c r="G41" s="14">
        <v>2080</v>
      </c>
      <c r="H41" s="8">
        <v>24.56</v>
      </c>
      <c r="I41" s="12">
        <f t="shared" si="6"/>
        <v>51084.800000000003</v>
      </c>
      <c r="J41" s="12" t="e">
        <f t="shared" si="7"/>
        <v>#REF!</v>
      </c>
      <c r="K41" s="12">
        <v>0</v>
      </c>
      <c r="L41" s="12">
        <f t="shared" si="8"/>
        <v>3907.99</v>
      </c>
      <c r="M41" s="12" t="e">
        <f t="shared" si="4"/>
        <v>#REF!</v>
      </c>
    </row>
    <row r="42" spans="1:13" hidden="1" x14ac:dyDescent="0.25">
      <c r="A42" t="s">
        <v>19</v>
      </c>
      <c r="B42" t="s">
        <v>20</v>
      </c>
      <c r="D42" t="s">
        <v>86</v>
      </c>
      <c r="E42" s="7">
        <v>1</v>
      </c>
      <c r="F42" t="s">
        <v>122</v>
      </c>
      <c r="G42" s="14">
        <v>2080</v>
      </c>
      <c r="H42" s="8">
        <v>24.45</v>
      </c>
      <c r="I42" s="12">
        <f t="shared" si="6"/>
        <v>50856</v>
      </c>
      <c r="J42" s="12" t="e">
        <f t="shared" si="7"/>
        <v>#REF!</v>
      </c>
      <c r="K42" s="12">
        <f>ROUND(+I42*0.065,2)</f>
        <v>3305.64</v>
      </c>
      <c r="L42" s="12">
        <f t="shared" si="8"/>
        <v>3890.48</v>
      </c>
      <c r="M42" s="12" t="e">
        <f t="shared" si="4"/>
        <v>#REF!</v>
      </c>
    </row>
    <row r="43" spans="1:13" hidden="1" x14ac:dyDescent="0.25">
      <c r="A43" t="s">
        <v>19</v>
      </c>
      <c r="B43" t="s">
        <v>20</v>
      </c>
      <c r="D43" t="s">
        <v>87</v>
      </c>
      <c r="E43" s="7">
        <v>1</v>
      </c>
      <c r="F43" t="s">
        <v>122</v>
      </c>
      <c r="G43" s="14">
        <v>2080</v>
      </c>
      <c r="H43" s="8">
        <v>25.29</v>
      </c>
      <c r="I43" s="12">
        <f t="shared" si="6"/>
        <v>52603.199999999997</v>
      </c>
      <c r="J43" s="12" t="e">
        <f t="shared" si="7"/>
        <v>#REF!</v>
      </c>
      <c r="K43" s="12">
        <f>ROUND(+I43*0.065,2)</f>
        <v>3419.21</v>
      </c>
      <c r="L43" s="12">
        <f t="shared" si="8"/>
        <v>4024.14</v>
      </c>
      <c r="M43" s="12" t="e">
        <f t="shared" si="4"/>
        <v>#REF!</v>
      </c>
    </row>
    <row r="44" spans="1:13" hidden="1" x14ac:dyDescent="0.25">
      <c r="A44" t="s">
        <v>62</v>
      </c>
      <c r="B44" t="s">
        <v>70</v>
      </c>
      <c r="D44" t="s">
        <v>81</v>
      </c>
      <c r="E44" s="7">
        <v>1</v>
      </c>
      <c r="F44" t="s">
        <v>122</v>
      </c>
      <c r="G44" s="14">
        <v>2080</v>
      </c>
      <c r="H44" s="8">
        <v>15.82</v>
      </c>
      <c r="I44" s="12">
        <f t="shared" si="6"/>
        <v>32905.599999999999</v>
      </c>
      <c r="J44" s="12" t="e">
        <f t="shared" si="7"/>
        <v>#REF!</v>
      </c>
      <c r="K44" s="12">
        <f>ROUND(+I44*0.065,2)</f>
        <v>2138.86</v>
      </c>
      <c r="L44" s="12">
        <f t="shared" si="8"/>
        <v>2517.2800000000002</v>
      </c>
      <c r="M44" s="12" t="e">
        <f t="shared" si="4"/>
        <v>#REF!</v>
      </c>
    </row>
    <row r="45" spans="1:13" x14ac:dyDescent="0.25">
      <c r="A45" t="s">
        <v>14</v>
      </c>
      <c r="B45" t="s">
        <v>29</v>
      </c>
      <c r="C45" t="s">
        <v>141</v>
      </c>
      <c r="D45" t="s">
        <v>30</v>
      </c>
      <c r="E45" s="7">
        <v>0.95</v>
      </c>
      <c r="F45" t="s">
        <v>122</v>
      </c>
      <c r="G45" s="14">
        <v>2080</v>
      </c>
      <c r="H45" s="8">
        <v>22.24</v>
      </c>
      <c r="I45" s="12">
        <f t="shared" si="6"/>
        <v>43946.239999999998</v>
      </c>
      <c r="J45" s="12" t="e">
        <f t="shared" si="7"/>
        <v>#REF!</v>
      </c>
      <c r="K45" s="12">
        <f>ROUND(+I45*0.065,2)</f>
        <v>2856.51</v>
      </c>
      <c r="L45" s="12">
        <f t="shared" si="8"/>
        <v>3361.89</v>
      </c>
      <c r="M45" s="12" t="e">
        <f t="shared" si="4"/>
        <v>#REF!</v>
      </c>
    </row>
    <row r="46" spans="1:13" hidden="1" x14ac:dyDescent="0.25">
      <c r="A46" t="s">
        <v>19</v>
      </c>
      <c r="B46" t="s">
        <v>19</v>
      </c>
      <c r="D46" t="s">
        <v>30</v>
      </c>
      <c r="E46" s="7">
        <v>0.05</v>
      </c>
      <c r="F46" t="s">
        <v>122</v>
      </c>
      <c r="G46" s="14">
        <v>2080</v>
      </c>
      <c r="H46" s="8">
        <v>22.24</v>
      </c>
      <c r="I46" s="12">
        <f t="shared" si="6"/>
        <v>2312.96</v>
      </c>
      <c r="J46" s="12" t="e">
        <f t="shared" si="7"/>
        <v>#REF!</v>
      </c>
      <c r="K46" s="12">
        <f>ROUND(+I46*0.065,2)</f>
        <v>150.34</v>
      </c>
      <c r="L46" s="12">
        <f t="shared" si="8"/>
        <v>176.94</v>
      </c>
      <c r="M46" s="12" t="e">
        <f t="shared" si="4"/>
        <v>#REF!</v>
      </c>
    </row>
    <row r="47" spans="1:13" hidden="1" x14ac:dyDescent="0.25">
      <c r="A47" t="s">
        <v>14</v>
      </c>
      <c r="B47" t="s">
        <v>22</v>
      </c>
      <c r="D47" t="s">
        <v>88</v>
      </c>
      <c r="F47" t="s">
        <v>122</v>
      </c>
      <c r="G47" s="14">
        <v>2080</v>
      </c>
      <c r="H47" s="8">
        <v>22.31</v>
      </c>
      <c r="I47" s="12">
        <f t="shared" si="6"/>
        <v>0</v>
      </c>
      <c r="J47" s="12" t="e">
        <f t="shared" si="7"/>
        <v>#REF!</v>
      </c>
      <c r="K47" s="12">
        <v>0</v>
      </c>
      <c r="L47" s="12">
        <f t="shared" si="8"/>
        <v>0</v>
      </c>
      <c r="M47" s="12" t="e">
        <f t="shared" si="4"/>
        <v>#REF!</v>
      </c>
    </row>
    <row r="48" spans="1:13" hidden="1" x14ac:dyDescent="0.25">
      <c r="A48" t="s">
        <v>19</v>
      </c>
      <c r="B48" t="s">
        <v>56</v>
      </c>
      <c r="D48" t="s">
        <v>89</v>
      </c>
      <c r="E48" s="7">
        <v>1</v>
      </c>
      <c r="F48" t="s">
        <v>122</v>
      </c>
      <c r="G48" s="14">
        <v>2080</v>
      </c>
      <c r="H48" s="8">
        <v>15.52</v>
      </c>
      <c r="I48" s="12">
        <f t="shared" si="6"/>
        <v>32281.599999999999</v>
      </c>
      <c r="J48" s="12" t="e">
        <f t="shared" si="7"/>
        <v>#REF!</v>
      </c>
      <c r="K48" s="12">
        <f t="shared" ref="K48:K69" si="9">ROUND(+I48*0.065,2)</f>
        <v>2098.3000000000002</v>
      </c>
      <c r="L48" s="12">
        <f t="shared" si="8"/>
        <v>2469.54</v>
      </c>
      <c r="M48" s="12" t="e">
        <f t="shared" si="4"/>
        <v>#REF!</v>
      </c>
    </row>
    <row r="49" spans="1:13" hidden="1" x14ac:dyDescent="0.25">
      <c r="A49" t="s">
        <v>14</v>
      </c>
      <c r="B49" t="s">
        <v>76</v>
      </c>
      <c r="D49" t="s">
        <v>77</v>
      </c>
      <c r="E49" s="7">
        <v>1</v>
      </c>
      <c r="F49" t="s">
        <v>122</v>
      </c>
      <c r="G49" s="14">
        <v>2080</v>
      </c>
      <c r="H49" s="8">
        <v>26.37</v>
      </c>
      <c r="I49" s="12">
        <f t="shared" si="6"/>
        <v>54849.599999999999</v>
      </c>
      <c r="J49" s="12" t="e">
        <f t="shared" si="7"/>
        <v>#REF!</v>
      </c>
      <c r="K49" s="12">
        <f t="shared" si="9"/>
        <v>3565.22</v>
      </c>
      <c r="L49" s="12">
        <f t="shared" si="8"/>
        <v>4195.99</v>
      </c>
      <c r="M49" s="12" t="e">
        <f t="shared" si="4"/>
        <v>#REF!</v>
      </c>
    </row>
    <row r="50" spans="1:13" hidden="1" x14ac:dyDescent="0.25">
      <c r="A50" t="s">
        <v>19</v>
      </c>
      <c r="B50" t="s">
        <v>56</v>
      </c>
      <c r="D50" t="s">
        <v>90</v>
      </c>
      <c r="E50" s="7">
        <v>1</v>
      </c>
      <c r="F50" t="s">
        <v>122</v>
      </c>
      <c r="G50" s="14">
        <v>2080</v>
      </c>
      <c r="H50" s="8">
        <v>22.55</v>
      </c>
      <c r="I50" s="12">
        <f t="shared" si="6"/>
        <v>46904</v>
      </c>
      <c r="J50" s="12" t="e">
        <f t="shared" si="7"/>
        <v>#REF!</v>
      </c>
      <c r="K50" s="12">
        <f t="shared" si="9"/>
        <v>3048.76</v>
      </c>
      <c r="L50" s="12">
        <f t="shared" si="8"/>
        <v>3588.16</v>
      </c>
      <c r="M50" s="12" t="e">
        <f t="shared" si="4"/>
        <v>#REF!</v>
      </c>
    </row>
    <row r="51" spans="1:13" hidden="1" x14ac:dyDescent="0.25">
      <c r="A51" t="s">
        <v>58</v>
      </c>
      <c r="B51" t="s">
        <v>58</v>
      </c>
      <c r="D51" t="s">
        <v>68</v>
      </c>
      <c r="E51" s="7">
        <v>0.25</v>
      </c>
      <c r="F51" t="s">
        <v>122</v>
      </c>
      <c r="G51" s="14">
        <v>2080</v>
      </c>
      <c r="H51" s="8">
        <v>15.56</v>
      </c>
      <c r="I51" s="12">
        <f t="shared" si="6"/>
        <v>8091.2</v>
      </c>
      <c r="J51" s="12" t="e">
        <f t="shared" si="7"/>
        <v>#REF!</v>
      </c>
      <c r="K51" s="12">
        <f t="shared" si="9"/>
        <v>525.92999999999995</v>
      </c>
      <c r="L51" s="12">
        <f t="shared" si="8"/>
        <v>618.98</v>
      </c>
      <c r="M51" s="12" t="e">
        <f t="shared" si="4"/>
        <v>#REF!</v>
      </c>
    </row>
    <row r="52" spans="1:13" hidden="1" x14ac:dyDescent="0.25">
      <c r="A52" t="s">
        <v>19</v>
      </c>
      <c r="B52" t="s">
        <v>57</v>
      </c>
      <c r="D52" t="s">
        <v>68</v>
      </c>
      <c r="E52" s="7">
        <v>0.25</v>
      </c>
      <c r="F52" t="s">
        <v>122</v>
      </c>
      <c r="G52" s="14">
        <v>2080</v>
      </c>
      <c r="H52" s="8">
        <v>15.56</v>
      </c>
      <c r="I52" s="12">
        <f t="shared" si="6"/>
        <v>8091.2</v>
      </c>
      <c r="J52" s="12" t="e">
        <f t="shared" si="7"/>
        <v>#REF!</v>
      </c>
      <c r="K52" s="12">
        <f t="shared" si="9"/>
        <v>525.92999999999995</v>
      </c>
      <c r="L52" s="12">
        <f t="shared" si="8"/>
        <v>618.98</v>
      </c>
      <c r="M52" s="12" t="e">
        <f t="shared" si="4"/>
        <v>#REF!</v>
      </c>
    </row>
    <row r="53" spans="1:13" hidden="1" x14ac:dyDescent="0.25">
      <c r="A53" t="s">
        <v>19</v>
      </c>
      <c r="B53" t="s">
        <v>56</v>
      </c>
      <c r="D53" t="s">
        <v>68</v>
      </c>
      <c r="E53" s="7">
        <v>0.25</v>
      </c>
      <c r="F53" t="s">
        <v>122</v>
      </c>
      <c r="G53" s="14">
        <v>2080</v>
      </c>
      <c r="H53" s="8">
        <v>15.56</v>
      </c>
      <c r="I53" s="12">
        <f t="shared" si="6"/>
        <v>8091.2</v>
      </c>
      <c r="J53" s="12" t="e">
        <f t="shared" si="7"/>
        <v>#REF!</v>
      </c>
      <c r="K53" s="12">
        <f t="shared" si="9"/>
        <v>525.92999999999995</v>
      </c>
      <c r="L53" s="12">
        <f t="shared" si="8"/>
        <v>618.98</v>
      </c>
      <c r="M53" s="12" t="e">
        <f t="shared" si="4"/>
        <v>#REF!</v>
      </c>
    </row>
    <row r="54" spans="1:13" hidden="1" x14ac:dyDescent="0.25">
      <c r="A54" t="s">
        <v>14</v>
      </c>
      <c r="B54" t="s">
        <v>54</v>
      </c>
      <c r="D54" t="s">
        <v>68</v>
      </c>
      <c r="E54" s="7">
        <v>0.25</v>
      </c>
      <c r="F54" t="s">
        <v>122</v>
      </c>
      <c r="G54" s="14">
        <v>2080</v>
      </c>
      <c r="H54" s="8">
        <v>15.56</v>
      </c>
      <c r="I54" s="12">
        <f t="shared" si="6"/>
        <v>8091.2</v>
      </c>
      <c r="J54" s="12" t="e">
        <f t="shared" si="7"/>
        <v>#REF!</v>
      </c>
      <c r="K54" s="12">
        <f t="shared" si="9"/>
        <v>525.92999999999995</v>
      </c>
      <c r="L54" s="12">
        <f t="shared" si="8"/>
        <v>618.98</v>
      </c>
      <c r="M54" s="12" t="e">
        <f t="shared" si="4"/>
        <v>#REF!</v>
      </c>
    </row>
    <row r="55" spans="1:13" hidden="1" x14ac:dyDescent="0.25">
      <c r="A55" t="s">
        <v>19</v>
      </c>
      <c r="B55" t="s">
        <v>56</v>
      </c>
      <c r="D55" t="s">
        <v>91</v>
      </c>
      <c r="E55" s="7">
        <v>1</v>
      </c>
      <c r="F55" t="s">
        <v>122</v>
      </c>
      <c r="G55" s="14">
        <v>2080</v>
      </c>
      <c r="H55" s="8">
        <v>18.36</v>
      </c>
      <c r="I55" s="12">
        <f t="shared" si="6"/>
        <v>38188.800000000003</v>
      </c>
      <c r="J55" s="12" t="e">
        <f t="shared" si="7"/>
        <v>#REF!</v>
      </c>
      <c r="K55" s="12">
        <f t="shared" si="9"/>
        <v>2482.27</v>
      </c>
      <c r="L55" s="12">
        <f t="shared" si="8"/>
        <v>2921.44</v>
      </c>
      <c r="M55" s="12" t="e">
        <f t="shared" si="4"/>
        <v>#REF!</v>
      </c>
    </row>
    <row r="56" spans="1:13" hidden="1" x14ac:dyDescent="0.25">
      <c r="A56" t="s">
        <v>14</v>
      </c>
      <c r="B56" t="s">
        <v>15</v>
      </c>
      <c r="D56" t="s">
        <v>38</v>
      </c>
      <c r="E56" s="7">
        <v>0.7</v>
      </c>
      <c r="F56" t="s">
        <v>122</v>
      </c>
      <c r="G56" s="14">
        <v>2080</v>
      </c>
      <c r="H56" s="8">
        <v>24.68</v>
      </c>
      <c r="I56" s="12">
        <f t="shared" si="6"/>
        <v>35934.080000000002</v>
      </c>
      <c r="J56" s="12" t="e">
        <f t="shared" si="7"/>
        <v>#REF!</v>
      </c>
      <c r="K56" s="12">
        <f t="shared" si="9"/>
        <v>2335.7199999999998</v>
      </c>
      <c r="L56" s="12">
        <f t="shared" si="8"/>
        <v>2748.96</v>
      </c>
      <c r="M56" s="12" t="e">
        <f t="shared" si="4"/>
        <v>#REF!</v>
      </c>
    </row>
    <row r="57" spans="1:13" hidden="1" x14ac:dyDescent="0.25">
      <c r="A57" t="s">
        <v>62</v>
      </c>
      <c r="B57" t="s">
        <v>62</v>
      </c>
      <c r="D57" t="s">
        <v>38</v>
      </c>
      <c r="E57" s="7">
        <v>0.09</v>
      </c>
      <c r="F57" t="s">
        <v>122</v>
      </c>
      <c r="G57" s="14">
        <v>2080</v>
      </c>
      <c r="H57" s="8">
        <v>24.68</v>
      </c>
      <c r="I57" s="12">
        <f t="shared" si="6"/>
        <v>4620.0959999999995</v>
      </c>
      <c r="J57" s="12" t="e">
        <f t="shared" si="7"/>
        <v>#REF!</v>
      </c>
      <c r="K57" s="12">
        <f t="shared" si="9"/>
        <v>300.31</v>
      </c>
      <c r="L57" s="12">
        <f t="shared" si="8"/>
        <v>353.44</v>
      </c>
      <c r="M57" s="12" t="e">
        <f t="shared" si="4"/>
        <v>#REF!</v>
      </c>
    </row>
    <row r="58" spans="1:13" hidden="1" x14ac:dyDescent="0.25">
      <c r="A58" t="s">
        <v>58</v>
      </c>
      <c r="B58" t="s">
        <v>58</v>
      </c>
      <c r="D58" t="s">
        <v>38</v>
      </c>
      <c r="E58" s="7">
        <v>0.01</v>
      </c>
      <c r="F58" t="s">
        <v>122</v>
      </c>
      <c r="G58" s="14">
        <v>2080</v>
      </c>
      <c r="H58" s="8">
        <v>24.68</v>
      </c>
      <c r="I58" s="12">
        <f t="shared" si="6"/>
        <v>513.34400000000005</v>
      </c>
      <c r="J58" s="12" t="e">
        <f t="shared" si="7"/>
        <v>#REF!</v>
      </c>
      <c r="K58" s="12">
        <f t="shared" si="9"/>
        <v>33.369999999999997</v>
      </c>
      <c r="L58" s="12">
        <f t="shared" si="8"/>
        <v>39.270000000000003</v>
      </c>
      <c r="M58" s="12" t="e">
        <f t="shared" si="4"/>
        <v>#REF!</v>
      </c>
    </row>
    <row r="59" spans="1:13" hidden="1" x14ac:dyDescent="0.25">
      <c r="A59" t="s">
        <v>19</v>
      </c>
      <c r="B59" t="s">
        <v>19</v>
      </c>
      <c r="D59" t="s">
        <v>38</v>
      </c>
      <c r="E59" s="7">
        <v>0.2</v>
      </c>
      <c r="F59" t="s">
        <v>122</v>
      </c>
      <c r="G59" s="14">
        <v>2080</v>
      </c>
      <c r="H59" s="8">
        <v>24.68</v>
      </c>
      <c r="I59" s="12">
        <f t="shared" si="6"/>
        <v>10266.879999999999</v>
      </c>
      <c r="J59" s="12" t="e">
        <f t="shared" si="7"/>
        <v>#REF!</v>
      </c>
      <c r="K59" s="12">
        <f t="shared" si="9"/>
        <v>667.35</v>
      </c>
      <c r="L59" s="12">
        <f t="shared" si="8"/>
        <v>785.42</v>
      </c>
      <c r="M59" s="12" t="e">
        <f t="shared" si="4"/>
        <v>#REF!</v>
      </c>
    </row>
    <row r="60" spans="1:13" ht="14.25" hidden="1" customHeight="1" x14ac:dyDescent="0.25">
      <c r="A60" t="s">
        <v>19</v>
      </c>
      <c r="B60" t="s">
        <v>27</v>
      </c>
      <c r="D60" t="s">
        <v>92</v>
      </c>
      <c r="E60" s="7">
        <v>1</v>
      </c>
      <c r="F60" t="s">
        <v>122</v>
      </c>
      <c r="G60" s="14">
        <v>2080</v>
      </c>
      <c r="H60" s="8">
        <v>28.98</v>
      </c>
      <c r="I60" s="12">
        <f t="shared" si="6"/>
        <v>60278.400000000001</v>
      </c>
      <c r="J60" s="12" t="e">
        <f t="shared" si="7"/>
        <v>#REF!</v>
      </c>
      <c r="K60" s="12">
        <f t="shared" si="9"/>
        <v>3918.1</v>
      </c>
      <c r="L60" s="12">
        <f t="shared" si="8"/>
        <v>4611.3</v>
      </c>
      <c r="M60" s="12" t="e">
        <f t="shared" si="4"/>
        <v>#REF!</v>
      </c>
    </row>
    <row r="61" spans="1:13" hidden="1" x14ac:dyDescent="0.25">
      <c r="A61" t="s">
        <v>19</v>
      </c>
      <c r="B61" t="s">
        <v>93</v>
      </c>
      <c r="D61" t="s">
        <v>94</v>
      </c>
      <c r="E61" s="7">
        <v>1</v>
      </c>
      <c r="F61" t="s">
        <v>122</v>
      </c>
      <c r="G61" s="14">
        <v>2080</v>
      </c>
      <c r="H61" s="8">
        <v>22.61</v>
      </c>
      <c r="I61" s="12">
        <f t="shared" si="6"/>
        <v>47028.800000000003</v>
      </c>
      <c r="J61" s="12" t="e">
        <f t="shared" si="7"/>
        <v>#REF!</v>
      </c>
      <c r="K61" s="12">
        <f t="shared" si="9"/>
        <v>3056.87</v>
      </c>
      <c r="L61" s="12">
        <f t="shared" si="8"/>
        <v>3597.7</v>
      </c>
      <c r="M61" s="12" t="e">
        <f t="shared" si="4"/>
        <v>#REF!</v>
      </c>
    </row>
    <row r="62" spans="1:13" hidden="1" x14ac:dyDescent="0.25">
      <c r="A62" t="s">
        <v>14</v>
      </c>
      <c r="B62" t="s">
        <v>15</v>
      </c>
      <c r="D62" t="s">
        <v>40</v>
      </c>
      <c r="E62" s="7">
        <v>0.7</v>
      </c>
      <c r="F62" t="s">
        <v>122</v>
      </c>
      <c r="G62" s="14">
        <v>2080</v>
      </c>
      <c r="H62" s="8">
        <v>21.52</v>
      </c>
      <c r="I62" s="12">
        <f t="shared" si="6"/>
        <v>31333.119999999999</v>
      </c>
      <c r="J62" s="12" t="e">
        <f t="shared" si="7"/>
        <v>#REF!</v>
      </c>
      <c r="K62" s="12">
        <f t="shared" si="9"/>
        <v>2036.65</v>
      </c>
      <c r="L62" s="12">
        <f t="shared" si="8"/>
        <v>2396.98</v>
      </c>
      <c r="M62" s="12" t="e">
        <f t="shared" si="4"/>
        <v>#REF!</v>
      </c>
    </row>
    <row r="63" spans="1:13" hidden="1" x14ac:dyDescent="0.25">
      <c r="A63" t="s">
        <v>62</v>
      </c>
      <c r="B63" t="s">
        <v>62</v>
      </c>
      <c r="D63" t="s">
        <v>40</v>
      </c>
      <c r="E63" s="7">
        <v>0.09</v>
      </c>
      <c r="F63" t="s">
        <v>122</v>
      </c>
      <c r="G63" s="14">
        <v>2080</v>
      </c>
      <c r="H63" s="8">
        <v>21.52</v>
      </c>
      <c r="I63" s="12">
        <f t="shared" si="6"/>
        <v>4028.5439999999999</v>
      </c>
      <c r="J63" s="12" t="e">
        <f t="shared" si="7"/>
        <v>#REF!</v>
      </c>
      <c r="K63" s="12">
        <f t="shared" si="9"/>
        <v>261.86</v>
      </c>
      <c r="L63" s="12">
        <f t="shared" si="8"/>
        <v>308.18</v>
      </c>
      <c r="M63" s="12" t="e">
        <f t="shared" si="4"/>
        <v>#REF!</v>
      </c>
    </row>
    <row r="64" spans="1:13" hidden="1" x14ac:dyDescent="0.25">
      <c r="A64" t="s">
        <v>58</v>
      </c>
      <c r="B64" t="s">
        <v>58</v>
      </c>
      <c r="D64" t="s">
        <v>40</v>
      </c>
      <c r="E64" s="7">
        <v>0.01</v>
      </c>
      <c r="F64" t="s">
        <v>122</v>
      </c>
      <c r="G64" s="14">
        <v>2080</v>
      </c>
      <c r="H64" s="8">
        <v>21.52</v>
      </c>
      <c r="I64" s="12">
        <f t="shared" si="6"/>
        <v>447.61599999999999</v>
      </c>
      <c r="J64" s="12" t="e">
        <f t="shared" si="7"/>
        <v>#REF!</v>
      </c>
      <c r="K64" s="12">
        <f t="shared" si="9"/>
        <v>29.1</v>
      </c>
      <c r="L64" s="12">
        <f t="shared" si="8"/>
        <v>34.24</v>
      </c>
      <c r="M64" s="12" t="e">
        <f t="shared" si="4"/>
        <v>#REF!</v>
      </c>
    </row>
    <row r="65" spans="1:13" hidden="1" x14ac:dyDescent="0.25">
      <c r="A65" t="s">
        <v>19</v>
      </c>
      <c r="B65" t="s">
        <v>19</v>
      </c>
      <c r="D65" t="s">
        <v>40</v>
      </c>
      <c r="E65" s="7">
        <v>0.2</v>
      </c>
      <c r="F65" t="s">
        <v>122</v>
      </c>
      <c r="G65" s="14">
        <v>2080</v>
      </c>
      <c r="H65" s="8">
        <v>21.52</v>
      </c>
      <c r="I65" s="12">
        <f t="shared" si="6"/>
        <v>8952.32</v>
      </c>
      <c r="J65" s="12" t="e">
        <f t="shared" si="7"/>
        <v>#REF!</v>
      </c>
      <c r="K65" s="12">
        <f t="shared" si="9"/>
        <v>581.9</v>
      </c>
      <c r="L65" s="12">
        <f t="shared" si="8"/>
        <v>684.85</v>
      </c>
      <c r="M65" s="12" t="e">
        <f t="shared" si="4"/>
        <v>#REF!</v>
      </c>
    </row>
    <row r="66" spans="1:13" hidden="1" x14ac:dyDescent="0.25">
      <c r="A66" t="s">
        <v>14</v>
      </c>
      <c r="B66" t="s">
        <v>49</v>
      </c>
      <c r="D66" t="s">
        <v>50</v>
      </c>
      <c r="E66" s="7">
        <v>0.7</v>
      </c>
      <c r="F66" t="s">
        <v>122</v>
      </c>
      <c r="G66" s="14">
        <v>2080</v>
      </c>
      <c r="H66" s="8">
        <v>36.409999999999997</v>
      </c>
      <c r="I66" s="12">
        <f t="shared" ref="I66:I97" si="10">ROUND((+G66*E66)*H66,3)</f>
        <v>53012.959999999999</v>
      </c>
      <c r="J66" s="12" t="e">
        <f t="shared" ref="J66:J97" si="11">healthcare*E66</f>
        <v>#REF!</v>
      </c>
      <c r="K66" s="12">
        <f t="shared" si="9"/>
        <v>3445.84</v>
      </c>
      <c r="L66" s="12">
        <f t="shared" ref="L66:L97" si="12">ROUND(I66*0.0765,2)</f>
        <v>4055.49</v>
      </c>
      <c r="M66" s="12" t="e">
        <f t="shared" si="4"/>
        <v>#REF!</v>
      </c>
    </row>
    <row r="67" spans="1:13" hidden="1" x14ac:dyDescent="0.25">
      <c r="A67" t="s">
        <v>62</v>
      </c>
      <c r="B67" t="s">
        <v>62</v>
      </c>
      <c r="D67" t="s">
        <v>50</v>
      </c>
      <c r="E67" s="7">
        <v>0.09</v>
      </c>
      <c r="F67" t="s">
        <v>122</v>
      </c>
      <c r="G67" s="14">
        <v>2080</v>
      </c>
      <c r="H67" s="8">
        <v>36.409999999999997</v>
      </c>
      <c r="I67" s="12">
        <f t="shared" si="10"/>
        <v>6815.9520000000002</v>
      </c>
      <c r="J67" s="12" t="e">
        <f t="shared" si="11"/>
        <v>#REF!</v>
      </c>
      <c r="K67" s="12">
        <f t="shared" si="9"/>
        <v>443.04</v>
      </c>
      <c r="L67" s="12">
        <f t="shared" si="12"/>
        <v>521.41999999999996</v>
      </c>
      <c r="M67" s="12" t="e">
        <f t="shared" si="4"/>
        <v>#REF!</v>
      </c>
    </row>
    <row r="68" spans="1:13" hidden="1" x14ac:dyDescent="0.25">
      <c r="A68" t="s">
        <v>58</v>
      </c>
      <c r="B68" t="s">
        <v>58</v>
      </c>
      <c r="D68" t="s">
        <v>50</v>
      </c>
      <c r="E68" s="7">
        <v>0.01</v>
      </c>
      <c r="F68" t="s">
        <v>122</v>
      </c>
      <c r="G68" s="14">
        <v>2080</v>
      </c>
      <c r="H68" s="8">
        <v>36.409999999999997</v>
      </c>
      <c r="I68" s="12">
        <f t="shared" si="10"/>
        <v>757.32799999999997</v>
      </c>
      <c r="J68" s="12" t="e">
        <f t="shared" si="11"/>
        <v>#REF!</v>
      </c>
      <c r="K68" s="12">
        <f t="shared" si="9"/>
        <v>49.23</v>
      </c>
      <c r="L68" s="12">
        <f t="shared" si="12"/>
        <v>57.94</v>
      </c>
      <c r="M68" s="12" t="e">
        <f t="shared" si="4"/>
        <v>#REF!</v>
      </c>
    </row>
    <row r="69" spans="1:13" hidden="1" x14ac:dyDescent="0.25">
      <c r="A69" t="s">
        <v>19</v>
      </c>
      <c r="B69" t="s">
        <v>19</v>
      </c>
      <c r="D69" t="s">
        <v>50</v>
      </c>
      <c r="E69" s="7">
        <v>0.2</v>
      </c>
      <c r="F69" t="s">
        <v>122</v>
      </c>
      <c r="G69" s="14">
        <v>2080</v>
      </c>
      <c r="H69" s="8">
        <v>36.409999999999997</v>
      </c>
      <c r="I69" s="12">
        <f t="shared" si="10"/>
        <v>15146.56</v>
      </c>
      <c r="J69" s="12" t="e">
        <f t="shared" si="11"/>
        <v>#REF!</v>
      </c>
      <c r="K69" s="12">
        <f t="shared" si="9"/>
        <v>984.53</v>
      </c>
      <c r="L69" s="12">
        <f t="shared" si="12"/>
        <v>1158.71</v>
      </c>
      <c r="M69" s="12" t="e">
        <f t="shared" si="4"/>
        <v>#REF!</v>
      </c>
    </row>
    <row r="70" spans="1:13" hidden="1" x14ac:dyDescent="0.25">
      <c r="A70" t="s">
        <v>14</v>
      </c>
      <c r="B70" t="s">
        <v>22</v>
      </c>
      <c r="D70" t="s">
        <v>95</v>
      </c>
      <c r="E70" s="7">
        <v>1</v>
      </c>
      <c r="F70" t="s">
        <v>122</v>
      </c>
      <c r="G70" s="14">
        <v>2080</v>
      </c>
      <c r="H70" s="8">
        <v>23.93</v>
      </c>
      <c r="I70" s="12">
        <f t="shared" si="10"/>
        <v>49774.400000000001</v>
      </c>
      <c r="J70" s="12" t="e">
        <f t="shared" si="11"/>
        <v>#REF!</v>
      </c>
      <c r="K70" s="12">
        <v>0</v>
      </c>
      <c r="L70" s="12">
        <f t="shared" si="12"/>
        <v>3807.74</v>
      </c>
      <c r="M70" s="12" t="e">
        <f t="shared" si="4"/>
        <v>#REF!</v>
      </c>
    </row>
    <row r="71" spans="1:13" hidden="1" x14ac:dyDescent="0.25">
      <c r="A71" t="s">
        <v>9</v>
      </c>
      <c r="B71" t="s">
        <v>10</v>
      </c>
      <c r="C71" t="s">
        <v>134</v>
      </c>
      <c r="D71" t="s">
        <v>13</v>
      </c>
      <c r="E71" s="7">
        <v>1</v>
      </c>
      <c r="F71" t="s">
        <v>122</v>
      </c>
      <c r="G71" s="14">
        <v>2080</v>
      </c>
      <c r="H71" s="8">
        <v>42.59</v>
      </c>
      <c r="I71" s="12">
        <f t="shared" si="10"/>
        <v>88587.199999999997</v>
      </c>
      <c r="J71" s="12" t="e">
        <f t="shared" si="11"/>
        <v>#REF!</v>
      </c>
      <c r="K71" s="12">
        <f>ROUND(+I71*0.065,2)</f>
        <v>5758.17</v>
      </c>
      <c r="L71" s="12">
        <f t="shared" si="12"/>
        <v>6776.92</v>
      </c>
      <c r="M71" s="12" t="e">
        <f t="shared" si="4"/>
        <v>#REF!</v>
      </c>
    </row>
    <row r="72" spans="1:13" hidden="1" x14ac:dyDescent="0.25">
      <c r="A72" t="s">
        <v>62</v>
      </c>
      <c r="B72" t="s">
        <v>70</v>
      </c>
      <c r="D72" t="s">
        <v>82</v>
      </c>
      <c r="E72" s="7">
        <v>1</v>
      </c>
      <c r="F72" t="s">
        <v>122</v>
      </c>
      <c r="G72" s="14">
        <v>2080</v>
      </c>
      <c r="H72" s="8">
        <v>17.100000000000001</v>
      </c>
      <c r="I72" s="12">
        <f t="shared" si="10"/>
        <v>35568</v>
      </c>
      <c r="J72" s="12" t="e">
        <f t="shared" si="11"/>
        <v>#REF!</v>
      </c>
      <c r="K72" s="12">
        <f>ROUND(+I72*0.065,2)</f>
        <v>2311.92</v>
      </c>
      <c r="L72" s="12">
        <f t="shared" si="12"/>
        <v>2720.95</v>
      </c>
      <c r="M72" s="12" t="e">
        <f t="shared" si="4"/>
        <v>#REF!</v>
      </c>
    </row>
    <row r="73" spans="1:13" hidden="1" x14ac:dyDescent="0.25">
      <c r="A73" t="s">
        <v>14</v>
      </c>
      <c r="B73" t="s">
        <v>24</v>
      </c>
      <c r="D73" t="s">
        <v>96</v>
      </c>
      <c r="E73" s="7">
        <v>1</v>
      </c>
      <c r="F73" t="s">
        <v>122</v>
      </c>
      <c r="G73" s="14">
        <v>2080</v>
      </c>
      <c r="H73" s="8">
        <v>12.78</v>
      </c>
      <c r="I73" s="12">
        <f t="shared" si="10"/>
        <v>26582.400000000001</v>
      </c>
      <c r="J73" s="12" t="e">
        <f t="shared" si="11"/>
        <v>#REF!</v>
      </c>
      <c r="K73" s="12">
        <v>0</v>
      </c>
      <c r="L73" s="12">
        <f t="shared" si="12"/>
        <v>2033.55</v>
      </c>
      <c r="M73" s="12" t="e">
        <f t="shared" si="4"/>
        <v>#REF!</v>
      </c>
    </row>
    <row r="74" spans="1:13" hidden="1" x14ac:dyDescent="0.25">
      <c r="A74" t="s">
        <v>19</v>
      </c>
      <c r="B74" t="s">
        <v>20</v>
      </c>
      <c r="D74" t="s">
        <v>97</v>
      </c>
      <c r="E74" s="7">
        <v>1</v>
      </c>
      <c r="F74" t="s">
        <v>122</v>
      </c>
      <c r="G74" s="14">
        <v>2080</v>
      </c>
      <c r="H74" s="8">
        <v>15.58</v>
      </c>
      <c r="I74" s="12">
        <f t="shared" si="10"/>
        <v>32406.400000000001</v>
      </c>
      <c r="J74" s="12" t="e">
        <f t="shared" si="11"/>
        <v>#REF!</v>
      </c>
      <c r="K74" s="12">
        <f>ROUND(+I74*0.065,2)</f>
        <v>2106.42</v>
      </c>
      <c r="L74" s="12">
        <f t="shared" si="12"/>
        <v>2479.09</v>
      </c>
      <c r="M74" s="12" t="e">
        <f t="shared" ref="M74:M130" si="13">SUM(I74:L74)</f>
        <v>#REF!</v>
      </c>
    </row>
    <row r="75" spans="1:13" hidden="1" x14ac:dyDescent="0.25">
      <c r="A75" t="s">
        <v>14</v>
      </c>
      <c r="B75" t="s">
        <v>22</v>
      </c>
      <c r="D75" t="s">
        <v>98</v>
      </c>
      <c r="E75" s="7">
        <v>1</v>
      </c>
      <c r="F75" t="s">
        <v>122</v>
      </c>
      <c r="G75" s="14">
        <v>2080</v>
      </c>
      <c r="H75" s="8">
        <v>18.21</v>
      </c>
      <c r="I75" s="12">
        <f t="shared" si="10"/>
        <v>37876.800000000003</v>
      </c>
      <c r="J75" s="12" t="e">
        <f t="shared" si="11"/>
        <v>#REF!</v>
      </c>
      <c r="K75" s="12">
        <v>0</v>
      </c>
      <c r="L75" s="12">
        <f t="shared" si="12"/>
        <v>2897.58</v>
      </c>
      <c r="M75" s="12" t="e">
        <f t="shared" si="13"/>
        <v>#REF!</v>
      </c>
    </row>
    <row r="76" spans="1:13" x14ac:dyDescent="0.25">
      <c r="A76" t="s">
        <v>14</v>
      </c>
      <c r="B76" t="s">
        <v>29</v>
      </c>
      <c r="C76" t="s">
        <v>142</v>
      </c>
      <c r="D76" t="s">
        <v>34</v>
      </c>
      <c r="E76" s="7">
        <v>1</v>
      </c>
      <c r="F76" t="s">
        <v>122</v>
      </c>
      <c r="G76" s="14">
        <v>2080</v>
      </c>
      <c r="H76" s="8">
        <v>37.01</v>
      </c>
      <c r="I76" s="12">
        <v>101151</v>
      </c>
      <c r="J76" s="12" t="e">
        <f t="shared" si="11"/>
        <v>#REF!</v>
      </c>
      <c r="K76" s="12">
        <f>ROUND(+I76*0.065,2)</f>
        <v>6574.82</v>
      </c>
      <c r="L76" s="12">
        <f t="shared" si="12"/>
        <v>7738.05</v>
      </c>
      <c r="M76" s="12" t="e">
        <f t="shared" si="13"/>
        <v>#REF!</v>
      </c>
    </row>
    <row r="77" spans="1:13" hidden="1" x14ac:dyDescent="0.25">
      <c r="A77" t="s">
        <v>14</v>
      </c>
      <c r="B77" t="s">
        <v>24</v>
      </c>
      <c r="D77" t="s">
        <v>47</v>
      </c>
      <c r="E77" s="7">
        <v>1</v>
      </c>
      <c r="F77" t="s">
        <v>122</v>
      </c>
      <c r="G77" s="14">
        <v>2080</v>
      </c>
      <c r="H77" s="8">
        <v>40.68</v>
      </c>
      <c r="I77" s="12">
        <f t="shared" si="10"/>
        <v>84614.399999999994</v>
      </c>
      <c r="J77" s="12" t="e">
        <f t="shared" si="11"/>
        <v>#REF!</v>
      </c>
      <c r="K77" s="12">
        <v>0</v>
      </c>
      <c r="L77" s="12">
        <f t="shared" si="12"/>
        <v>6473</v>
      </c>
      <c r="M77" s="12" t="e">
        <f t="shared" si="13"/>
        <v>#REF!</v>
      </c>
    </row>
    <row r="78" spans="1:13" hidden="1" x14ac:dyDescent="0.25">
      <c r="A78" t="s">
        <v>14</v>
      </c>
      <c r="B78" t="s">
        <v>51</v>
      </c>
      <c r="D78" t="s">
        <v>53</v>
      </c>
      <c r="E78" s="7">
        <v>1</v>
      </c>
      <c r="F78" t="s">
        <v>122</v>
      </c>
      <c r="G78" s="14">
        <v>2080</v>
      </c>
      <c r="H78" s="8">
        <v>21.05</v>
      </c>
      <c r="I78" s="12">
        <f t="shared" si="10"/>
        <v>43784</v>
      </c>
      <c r="J78" s="12" t="e">
        <f t="shared" si="11"/>
        <v>#REF!</v>
      </c>
      <c r="K78" s="12">
        <f>ROUND(+I78*0.065,2)</f>
        <v>2845.96</v>
      </c>
      <c r="L78" s="12">
        <f t="shared" si="12"/>
        <v>3349.48</v>
      </c>
      <c r="M78" s="12" t="e">
        <f t="shared" si="13"/>
        <v>#REF!</v>
      </c>
    </row>
    <row r="79" spans="1:13" hidden="1" x14ac:dyDescent="0.25">
      <c r="A79" t="s">
        <v>14</v>
      </c>
      <c r="B79" t="s">
        <v>24</v>
      </c>
      <c r="D79" t="s">
        <v>99</v>
      </c>
      <c r="E79" s="7">
        <v>1</v>
      </c>
      <c r="F79" t="s">
        <v>122</v>
      </c>
      <c r="G79" s="14">
        <v>2080</v>
      </c>
      <c r="H79" s="8">
        <v>12.78</v>
      </c>
      <c r="I79" s="12">
        <f t="shared" si="10"/>
        <v>26582.400000000001</v>
      </c>
      <c r="J79" s="12" t="e">
        <f t="shared" si="11"/>
        <v>#REF!</v>
      </c>
      <c r="K79" s="12">
        <v>0</v>
      </c>
      <c r="L79" s="12">
        <f t="shared" si="12"/>
        <v>2033.55</v>
      </c>
      <c r="M79" s="12" t="e">
        <f t="shared" si="13"/>
        <v>#REF!</v>
      </c>
    </row>
    <row r="80" spans="1:13" hidden="1" x14ac:dyDescent="0.25">
      <c r="A80" t="s">
        <v>14</v>
      </c>
      <c r="B80" t="s">
        <v>24</v>
      </c>
      <c r="D80" t="s">
        <v>100</v>
      </c>
      <c r="E80" s="7">
        <v>1</v>
      </c>
      <c r="F80" t="s">
        <v>122</v>
      </c>
      <c r="G80" s="14">
        <v>2080</v>
      </c>
      <c r="H80" s="8">
        <v>13.29</v>
      </c>
      <c r="I80" s="12">
        <f t="shared" si="10"/>
        <v>27643.200000000001</v>
      </c>
      <c r="J80" s="12" t="e">
        <f t="shared" si="11"/>
        <v>#REF!</v>
      </c>
      <c r="K80" s="12">
        <v>0</v>
      </c>
      <c r="L80" s="12">
        <f t="shared" si="12"/>
        <v>2114.6999999999998</v>
      </c>
      <c r="M80" s="12" t="e">
        <f t="shared" si="13"/>
        <v>#REF!</v>
      </c>
    </row>
    <row r="81" spans="1:13" hidden="1" x14ac:dyDescent="0.25">
      <c r="A81" t="s">
        <v>14</v>
      </c>
      <c r="B81" t="s">
        <v>24</v>
      </c>
      <c r="D81" t="s">
        <v>101</v>
      </c>
      <c r="E81" s="7">
        <v>1</v>
      </c>
      <c r="F81" t="s">
        <v>122</v>
      </c>
      <c r="G81" s="14">
        <v>2080</v>
      </c>
      <c r="H81" s="8">
        <v>17.45</v>
      </c>
      <c r="I81" s="12">
        <f t="shared" si="10"/>
        <v>36296</v>
      </c>
      <c r="J81" s="12" t="e">
        <f t="shared" si="11"/>
        <v>#REF!</v>
      </c>
      <c r="K81" s="12">
        <v>0</v>
      </c>
      <c r="L81" s="12">
        <f t="shared" si="12"/>
        <v>2776.64</v>
      </c>
      <c r="M81" s="12" t="e">
        <f t="shared" si="13"/>
        <v>#REF!</v>
      </c>
    </row>
    <row r="82" spans="1:13" hidden="1" x14ac:dyDescent="0.25">
      <c r="A82" t="s">
        <v>19</v>
      </c>
      <c r="B82" t="s">
        <v>20</v>
      </c>
      <c r="D82" t="s">
        <v>102</v>
      </c>
      <c r="E82" s="7">
        <v>1</v>
      </c>
      <c r="F82" t="s">
        <v>122</v>
      </c>
      <c r="G82" s="14">
        <v>2080</v>
      </c>
      <c r="H82" s="8">
        <v>37.01</v>
      </c>
      <c r="I82" s="12">
        <f t="shared" si="10"/>
        <v>76980.800000000003</v>
      </c>
      <c r="J82" s="12" t="e">
        <f t="shared" si="11"/>
        <v>#REF!</v>
      </c>
      <c r="K82" s="12">
        <f>ROUND(+I82*0.065,2)</f>
        <v>5003.75</v>
      </c>
      <c r="L82" s="12">
        <f t="shared" si="12"/>
        <v>5889.03</v>
      </c>
      <c r="M82" s="12" t="e">
        <f t="shared" si="13"/>
        <v>#REF!</v>
      </c>
    </row>
    <row r="83" spans="1:13" hidden="1" x14ac:dyDescent="0.25">
      <c r="A83" t="s">
        <v>14</v>
      </c>
      <c r="B83" t="s">
        <v>63</v>
      </c>
      <c r="D83" t="s">
        <v>66</v>
      </c>
      <c r="E83" s="7">
        <v>1</v>
      </c>
      <c r="F83" t="s">
        <v>122</v>
      </c>
      <c r="G83" s="14">
        <v>2080</v>
      </c>
      <c r="H83" s="8">
        <v>19.88</v>
      </c>
      <c r="I83" s="12">
        <f t="shared" si="10"/>
        <v>41350.400000000001</v>
      </c>
      <c r="J83" s="12" t="e">
        <f t="shared" si="11"/>
        <v>#REF!</v>
      </c>
      <c r="K83" s="12">
        <v>0</v>
      </c>
      <c r="L83" s="12">
        <f t="shared" si="12"/>
        <v>3163.31</v>
      </c>
      <c r="M83" s="12" t="e">
        <f t="shared" si="13"/>
        <v>#REF!</v>
      </c>
    </row>
    <row r="84" spans="1:13" hidden="1" x14ac:dyDescent="0.25">
      <c r="A84" t="s">
        <v>14</v>
      </c>
      <c r="B84" t="s">
        <v>61</v>
      </c>
      <c r="C84" t="s">
        <v>138</v>
      </c>
      <c r="D84" t="s">
        <v>26</v>
      </c>
      <c r="E84" s="7">
        <v>0.34</v>
      </c>
      <c r="F84" t="s">
        <v>122</v>
      </c>
      <c r="G84" s="14">
        <v>2080</v>
      </c>
      <c r="H84" s="8">
        <v>27.21</v>
      </c>
      <c r="I84" s="12">
        <f t="shared" si="10"/>
        <v>19242.912</v>
      </c>
      <c r="J84" s="12" t="e">
        <f t="shared" si="11"/>
        <v>#REF!</v>
      </c>
      <c r="K84" s="12">
        <f t="shared" ref="K84:K90" si="14">ROUND(+I84*0.065,2)</f>
        <v>1250.79</v>
      </c>
      <c r="L84" s="12">
        <f t="shared" si="12"/>
        <v>1472.08</v>
      </c>
      <c r="M84" s="12" t="e">
        <f t="shared" si="13"/>
        <v>#REF!</v>
      </c>
    </row>
    <row r="85" spans="1:13" hidden="1" x14ac:dyDescent="0.25">
      <c r="A85" t="s">
        <v>58</v>
      </c>
      <c r="B85" t="s">
        <v>58</v>
      </c>
      <c r="D85" t="s">
        <v>26</v>
      </c>
      <c r="E85" s="7">
        <v>0.22</v>
      </c>
      <c r="F85" t="s">
        <v>122</v>
      </c>
      <c r="G85" s="14">
        <v>2080</v>
      </c>
      <c r="H85" s="8">
        <v>27.21</v>
      </c>
      <c r="I85" s="12">
        <f t="shared" si="10"/>
        <v>12451.296</v>
      </c>
      <c r="J85" s="12" t="e">
        <f t="shared" si="11"/>
        <v>#REF!</v>
      </c>
      <c r="K85" s="12">
        <f t="shared" si="14"/>
        <v>809.33</v>
      </c>
      <c r="L85" s="12">
        <f t="shared" si="12"/>
        <v>952.52</v>
      </c>
      <c r="M85" s="12" t="e">
        <f t="shared" si="13"/>
        <v>#REF!</v>
      </c>
    </row>
    <row r="86" spans="1:13" hidden="1" x14ac:dyDescent="0.25">
      <c r="A86" t="s">
        <v>19</v>
      </c>
      <c r="B86" t="s">
        <v>20</v>
      </c>
      <c r="D86" t="s">
        <v>26</v>
      </c>
      <c r="E86" s="7">
        <v>0.22</v>
      </c>
      <c r="F86" t="s">
        <v>122</v>
      </c>
      <c r="G86" s="14">
        <v>2080</v>
      </c>
      <c r="H86" s="8">
        <v>27.21</v>
      </c>
      <c r="I86" s="12">
        <f t="shared" si="10"/>
        <v>12451.296</v>
      </c>
      <c r="J86" s="12" t="e">
        <f t="shared" si="11"/>
        <v>#REF!</v>
      </c>
      <c r="K86" s="12">
        <f t="shared" si="14"/>
        <v>809.33</v>
      </c>
      <c r="L86" s="12">
        <f t="shared" si="12"/>
        <v>952.52</v>
      </c>
      <c r="M86" s="12" t="e">
        <f t="shared" si="13"/>
        <v>#REF!</v>
      </c>
    </row>
    <row r="87" spans="1:13" hidden="1" x14ac:dyDescent="0.25">
      <c r="A87" t="s">
        <v>19</v>
      </c>
      <c r="B87" t="s">
        <v>27</v>
      </c>
      <c r="D87" t="s">
        <v>26</v>
      </c>
      <c r="E87" s="7">
        <v>0.22</v>
      </c>
      <c r="F87" t="s">
        <v>122</v>
      </c>
      <c r="G87" s="14">
        <v>2080</v>
      </c>
      <c r="H87" s="8">
        <v>27.21</v>
      </c>
      <c r="I87" s="12">
        <f t="shared" si="10"/>
        <v>12451.296</v>
      </c>
      <c r="J87" s="12" t="e">
        <f t="shared" si="11"/>
        <v>#REF!</v>
      </c>
      <c r="K87" s="12">
        <f t="shared" si="14"/>
        <v>809.33</v>
      </c>
      <c r="L87" s="12">
        <f t="shared" si="12"/>
        <v>952.52</v>
      </c>
      <c r="M87" s="12" t="e">
        <f t="shared" si="13"/>
        <v>#REF!</v>
      </c>
    </row>
    <row r="88" spans="1:13" hidden="1" x14ac:dyDescent="0.25">
      <c r="A88" t="s">
        <v>14</v>
      </c>
      <c r="B88" t="s">
        <v>41</v>
      </c>
      <c r="D88" s="11" t="s">
        <v>59</v>
      </c>
      <c r="E88" s="7">
        <v>1</v>
      </c>
      <c r="F88" t="s">
        <v>122</v>
      </c>
      <c r="G88" s="14">
        <v>2080</v>
      </c>
      <c r="H88" s="8">
        <v>14.28</v>
      </c>
      <c r="I88" s="12">
        <f t="shared" si="10"/>
        <v>29702.400000000001</v>
      </c>
      <c r="J88" s="12" t="e">
        <f t="shared" si="11"/>
        <v>#REF!</v>
      </c>
      <c r="K88" s="12">
        <f t="shared" si="14"/>
        <v>1930.66</v>
      </c>
      <c r="L88" s="12">
        <f t="shared" si="12"/>
        <v>2272.23</v>
      </c>
      <c r="M88" s="12" t="e">
        <f t="shared" si="13"/>
        <v>#REF!</v>
      </c>
    </row>
    <row r="89" spans="1:13" hidden="1" x14ac:dyDescent="0.25">
      <c r="A89" t="s">
        <v>62</v>
      </c>
      <c r="B89" t="s">
        <v>70</v>
      </c>
      <c r="D89" t="s">
        <v>83</v>
      </c>
      <c r="E89" s="7">
        <v>1</v>
      </c>
      <c r="F89" t="s">
        <v>122</v>
      </c>
      <c r="G89" s="14">
        <v>2080</v>
      </c>
      <c r="H89" s="8">
        <v>15.44</v>
      </c>
      <c r="I89" s="12">
        <f t="shared" si="10"/>
        <v>32115.200000000001</v>
      </c>
      <c r="J89" s="12" t="e">
        <f t="shared" si="11"/>
        <v>#REF!</v>
      </c>
      <c r="K89" s="12">
        <f t="shared" si="14"/>
        <v>2087.4899999999998</v>
      </c>
      <c r="L89" s="12">
        <f t="shared" si="12"/>
        <v>2456.81</v>
      </c>
      <c r="M89" s="12" t="e">
        <f t="shared" si="13"/>
        <v>#REF!</v>
      </c>
    </row>
    <row r="90" spans="1:13" hidden="1" x14ac:dyDescent="0.25">
      <c r="A90" t="s">
        <v>78</v>
      </c>
      <c r="B90" t="s">
        <v>79</v>
      </c>
      <c r="D90" t="s">
        <v>80</v>
      </c>
      <c r="E90" s="7">
        <v>1</v>
      </c>
      <c r="F90" t="s">
        <v>122</v>
      </c>
      <c r="G90" s="14">
        <v>2080</v>
      </c>
      <c r="H90" s="8">
        <v>16.98</v>
      </c>
      <c r="I90" s="12">
        <f t="shared" si="10"/>
        <v>35318.400000000001</v>
      </c>
      <c r="J90" s="12" t="e">
        <f t="shared" si="11"/>
        <v>#REF!</v>
      </c>
      <c r="K90" s="12">
        <f t="shared" si="14"/>
        <v>2295.6999999999998</v>
      </c>
      <c r="L90" s="12">
        <f t="shared" si="12"/>
        <v>2701.86</v>
      </c>
      <c r="M90" s="12" t="e">
        <f t="shared" si="13"/>
        <v>#REF!</v>
      </c>
    </row>
    <row r="91" spans="1:13" hidden="1" x14ac:dyDescent="0.25">
      <c r="A91" t="s">
        <v>14</v>
      </c>
      <c r="B91" t="s">
        <v>22</v>
      </c>
      <c r="D91" t="s">
        <v>103</v>
      </c>
      <c r="E91" s="7">
        <v>1</v>
      </c>
      <c r="F91" t="s">
        <v>122</v>
      </c>
      <c r="G91" s="14">
        <v>2080</v>
      </c>
      <c r="H91" s="8">
        <v>19.600000000000001</v>
      </c>
      <c r="I91" s="12">
        <f t="shared" si="10"/>
        <v>40768</v>
      </c>
      <c r="J91" s="12" t="e">
        <f t="shared" si="11"/>
        <v>#REF!</v>
      </c>
      <c r="K91" s="12">
        <v>0</v>
      </c>
      <c r="L91" s="12">
        <f t="shared" si="12"/>
        <v>3118.75</v>
      </c>
      <c r="M91" s="12" t="e">
        <f t="shared" si="13"/>
        <v>#REF!</v>
      </c>
    </row>
    <row r="92" spans="1:13" hidden="1" x14ac:dyDescent="0.25">
      <c r="A92" t="s">
        <v>62</v>
      </c>
      <c r="B92" t="s">
        <v>70</v>
      </c>
      <c r="D92" t="s">
        <v>85</v>
      </c>
      <c r="E92" s="7">
        <v>1</v>
      </c>
      <c r="F92" t="s">
        <v>122</v>
      </c>
      <c r="G92" s="14">
        <v>2080</v>
      </c>
      <c r="H92" s="8">
        <v>30.28</v>
      </c>
      <c r="I92" s="12">
        <f t="shared" si="10"/>
        <v>62982.400000000001</v>
      </c>
      <c r="J92" s="12" t="e">
        <f t="shared" si="11"/>
        <v>#REF!</v>
      </c>
      <c r="K92" s="12">
        <f>ROUND(+I92*0.065,2)</f>
        <v>4093.86</v>
      </c>
      <c r="L92" s="12">
        <f t="shared" si="12"/>
        <v>4818.1499999999996</v>
      </c>
      <c r="M92" s="12" t="e">
        <f t="shared" si="13"/>
        <v>#REF!</v>
      </c>
    </row>
    <row r="93" spans="1:13" hidden="1" x14ac:dyDescent="0.25">
      <c r="A93" t="s">
        <v>14</v>
      </c>
      <c r="B93" t="s">
        <v>22</v>
      </c>
      <c r="D93" t="s">
        <v>104</v>
      </c>
      <c r="E93" s="7">
        <v>1</v>
      </c>
      <c r="F93" t="s">
        <v>122</v>
      </c>
      <c r="G93" s="14">
        <v>2080</v>
      </c>
      <c r="H93" s="8">
        <v>21.09</v>
      </c>
      <c r="I93" s="12">
        <f t="shared" si="10"/>
        <v>43867.199999999997</v>
      </c>
      <c r="J93" s="12" t="e">
        <f t="shared" si="11"/>
        <v>#REF!</v>
      </c>
      <c r="K93" s="12">
        <v>0</v>
      </c>
      <c r="L93" s="12">
        <f t="shared" si="12"/>
        <v>3355.84</v>
      </c>
      <c r="M93" s="12" t="e">
        <f t="shared" si="13"/>
        <v>#REF!</v>
      </c>
    </row>
    <row r="94" spans="1:13" hidden="1" x14ac:dyDescent="0.25">
      <c r="A94" t="s">
        <v>58</v>
      </c>
      <c r="B94" t="s">
        <v>58</v>
      </c>
      <c r="D94" s="11" t="s">
        <v>69</v>
      </c>
      <c r="E94" s="7">
        <v>0.25</v>
      </c>
      <c r="F94" t="s">
        <v>122</v>
      </c>
      <c r="G94" s="14">
        <v>2080</v>
      </c>
      <c r="H94" s="8">
        <v>14.28</v>
      </c>
      <c r="I94" s="12">
        <f t="shared" si="10"/>
        <v>7425.6</v>
      </c>
      <c r="J94" s="12" t="e">
        <f t="shared" si="11"/>
        <v>#REF!</v>
      </c>
      <c r="K94" s="12">
        <f t="shared" ref="K94:K99" si="15">ROUND(+I94*0.065,2)</f>
        <v>482.66</v>
      </c>
      <c r="L94" s="12">
        <f t="shared" si="12"/>
        <v>568.05999999999995</v>
      </c>
      <c r="M94" s="12" t="e">
        <f t="shared" si="13"/>
        <v>#REF!</v>
      </c>
    </row>
    <row r="95" spans="1:13" hidden="1" x14ac:dyDescent="0.25">
      <c r="A95" t="s">
        <v>19</v>
      </c>
      <c r="B95" t="s">
        <v>57</v>
      </c>
      <c r="D95" s="11" t="s">
        <v>69</v>
      </c>
      <c r="E95" s="7">
        <v>0.25</v>
      </c>
      <c r="F95" t="s">
        <v>122</v>
      </c>
      <c r="G95" s="14">
        <v>2080</v>
      </c>
      <c r="H95" s="8">
        <v>14.28</v>
      </c>
      <c r="I95" s="12">
        <f t="shared" si="10"/>
        <v>7425.6</v>
      </c>
      <c r="J95" s="12" t="e">
        <f t="shared" si="11"/>
        <v>#REF!</v>
      </c>
      <c r="K95" s="12">
        <f t="shared" si="15"/>
        <v>482.66</v>
      </c>
      <c r="L95" s="12">
        <f t="shared" si="12"/>
        <v>568.05999999999995</v>
      </c>
      <c r="M95" s="12" t="e">
        <f t="shared" si="13"/>
        <v>#REF!</v>
      </c>
    </row>
    <row r="96" spans="1:13" hidden="1" x14ac:dyDescent="0.25">
      <c r="A96" t="s">
        <v>19</v>
      </c>
      <c r="B96" t="s">
        <v>56</v>
      </c>
      <c r="D96" s="11" t="s">
        <v>69</v>
      </c>
      <c r="E96" s="7">
        <v>0.25</v>
      </c>
      <c r="F96" t="s">
        <v>122</v>
      </c>
      <c r="G96" s="14">
        <v>2080</v>
      </c>
      <c r="H96" s="8">
        <v>14.28</v>
      </c>
      <c r="I96" s="12">
        <f t="shared" si="10"/>
        <v>7425.6</v>
      </c>
      <c r="J96" s="12" t="e">
        <f t="shared" si="11"/>
        <v>#REF!</v>
      </c>
      <c r="K96" s="12">
        <f t="shared" si="15"/>
        <v>482.66</v>
      </c>
      <c r="L96" s="12">
        <f t="shared" si="12"/>
        <v>568.05999999999995</v>
      </c>
      <c r="M96" s="12" t="e">
        <f t="shared" si="13"/>
        <v>#REF!</v>
      </c>
    </row>
    <row r="97" spans="1:13" hidden="1" x14ac:dyDescent="0.25">
      <c r="A97" t="s">
        <v>14</v>
      </c>
      <c r="B97" t="s">
        <v>54</v>
      </c>
      <c r="D97" s="11" t="s">
        <v>69</v>
      </c>
      <c r="E97" s="7">
        <v>0.25</v>
      </c>
      <c r="F97" t="s">
        <v>122</v>
      </c>
      <c r="G97" s="14">
        <v>2080</v>
      </c>
      <c r="H97" s="8">
        <v>14.28</v>
      </c>
      <c r="I97" s="12">
        <f t="shared" si="10"/>
        <v>7425.6</v>
      </c>
      <c r="J97" s="12" t="e">
        <f t="shared" si="11"/>
        <v>#REF!</v>
      </c>
      <c r="K97" s="12">
        <f t="shared" si="15"/>
        <v>482.66</v>
      </c>
      <c r="L97" s="12">
        <f t="shared" si="12"/>
        <v>568.05999999999995</v>
      </c>
      <c r="M97" s="12" t="e">
        <f t="shared" si="13"/>
        <v>#REF!</v>
      </c>
    </row>
    <row r="98" spans="1:13" hidden="1" x14ac:dyDescent="0.25">
      <c r="A98" t="s">
        <v>19</v>
      </c>
      <c r="B98" t="s">
        <v>20</v>
      </c>
      <c r="D98" t="s">
        <v>105</v>
      </c>
      <c r="E98" s="7">
        <v>1</v>
      </c>
      <c r="F98" t="s">
        <v>122</v>
      </c>
      <c r="G98" s="14">
        <v>2080</v>
      </c>
      <c r="H98" s="8">
        <v>18.36</v>
      </c>
      <c r="I98" s="12">
        <f t="shared" ref="I98:I120" si="16">ROUND((+G98*E98)*H98,3)</f>
        <v>38188.800000000003</v>
      </c>
      <c r="J98" s="12" t="e">
        <f t="shared" ref="J98:J115" si="17">healthcare*E98</f>
        <v>#REF!</v>
      </c>
      <c r="K98" s="12">
        <f t="shared" si="15"/>
        <v>2482.27</v>
      </c>
      <c r="L98" s="12">
        <f t="shared" ref="L98:L120" si="18">ROUND(I98*0.0765,2)</f>
        <v>2921.44</v>
      </c>
      <c r="M98" s="12" t="e">
        <f t="shared" si="13"/>
        <v>#REF!</v>
      </c>
    </row>
    <row r="99" spans="1:13" hidden="1" x14ac:dyDescent="0.25">
      <c r="A99" t="s">
        <v>14</v>
      </c>
      <c r="B99" t="s">
        <v>41</v>
      </c>
      <c r="D99" t="s">
        <v>60</v>
      </c>
      <c r="E99" s="7">
        <v>1</v>
      </c>
      <c r="F99" t="s">
        <v>122</v>
      </c>
      <c r="G99" s="14">
        <v>2080</v>
      </c>
      <c r="H99" s="8">
        <v>17.8</v>
      </c>
      <c r="I99" s="12">
        <f t="shared" si="16"/>
        <v>37024</v>
      </c>
      <c r="J99" s="12" t="e">
        <f t="shared" si="17"/>
        <v>#REF!</v>
      </c>
      <c r="K99" s="12">
        <f t="shared" si="15"/>
        <v>2406.56</v>
      </c>
      <c r="L99" s="12">
        <f t="shared" si="18"/>
        <v>2832.34</v>
      </c>
      <c r="M99" s="12" t="e">
        <f t="shared" si="13"/>
        <v>#REF!</v>
      </c>
    </row>
    <row r="100" spans="1:13" hidden="1" x14ac:dyDescent="0.25">
      <c r="A100" t="s">
        <v>14</v>
      </c>
      <c r="B100" t="s">
        <v>22</v>
      </c>
      <c r="D100" t="s">
        <v>106</v>
      </c>
      <c r="E100" s="7">
        <v>1</v>
      </c>
      <c r="F100" t="s">
        <v>122</v>
      </c>
      <c r="G100" s="14">
        <v>2080</v>
      </c>
      <c r="H100" s="8">
        <v>21.87</v>
      </c>
      <c r="I100" s="12">
        <f t="shared" si="16"/>
        <v>45489.599999999999</v>
      </c>
      <c r="J100" s="12" t="e">
        <f t="shared" si="17"/>
        <v>#REF!</v>
      </c>
      <c r="K100" s="12">
        <v>0</v>
      </c>
      <c r="L100" s="12">
        <f t="shared" si="18"/>
        <v>3479.95</v>
      </c>
      <c r="M100" s="12" t="e">
        <f t="shared" si="13"/>
        <v>#REF!</v>
      </c>
    </row>
    <row r="101" spans="1:13" hidden="1" x14ac:dyDescent="0.25">
      <c r="A101" t="s">
        <v>14</v>
      </c>
      <c r="B101" t="s">
        <v>54</v>
      </c>
      <c r="D101" t="s">
        <v>73</v>
      </c>
      <c r="E101" s="7">
        <v>0.25</v>
      </c>
      <c r="F101" t="s">
        <v>122</v>
      </c>
      <c r="G101" s="14">
        <v>2080</v>
      </c>
      <c r="H101" s="8">
        <v>26.05</v>
      </c>
      <c r="I101" s="12">
        <f t="shared" si="16"/>
        <v>13546</v>
      </c>
      <c r="J101" s="12" t="e">
        <f t="shared" si="17"/>
        <v>#REF!</v>
      </c>
      <c r="K101" s="12">
        <f t="shared" ref="K101:K106" si="19">ROUND(+I101*0.065,2)</f>
        <v>880.49</v>
      </c>
      <c r="L101" s="12">
        <f t="shared" si="18"/>
        <v>1036.27</v>
      </c>
      <c r="M101" s="12" t="e">
        <f t="shared" si="13"/>
        <v>#REF!</v>
      </c>
    </row>
    <row r="102" spans="1:13" hidden="1" x14ac:dyDescent="0.25">
      <c r="A102" t="s">
        <v>58</v>
      </c>
      <c r="B102" t="s">
        <v>58</v>
      </c>
      <c r="D102" t="s">
        <v>73</v>
      </c>
      <c r="E102" s="7">
        <v>0.25</v>
      </c>
      <c r="F102" t="s">
        <v>122</v>
      </c>
      <c r="G102" s="14">
        <v>2080</v>
      </c>
      <c r="H102" s="8">
        <v>26.05</v>
      </c>
      <c r="I102" s="12">
        <f t="shared" si="16"/>
        <v>13546</v>
      </c>
      <c r="J102" s="12" t="e">
        <f t="shared" si="17"/>
        <v>#REF!</v>
      </c>
      <c r="K102" s="12">
        <f t="shared" si="19"/>
        <v>880.49</v>
      </c>
      <c r="L102" s="12">
        <f t="shared" si="18"/>
        <v>1036.27</v>
      </c>
      <c r="M102" s="12" t="e">
        <f t="shared" si="13"/>
        <v>#REF!</v>
      </c>
    </row>
    <row r="103" spans="1:13" hidden="1" x14ac:dyDescent="0.25">
      <c r="A103" t="s">
        <v>19</v>
      </c>
      <c r="B103" t="s">
        <v>57</v>
      </c>
      <c r="D103" t="s">
        <v>73</v>
      </c>
      <c r="E103" s="7">
        <v>0.25</v>
      </c>
      <c r="F103" t="s">
        <v>122</v>
      </c>
      <c r="G103" s="14">
        <v>2080</v>
      </c>
      <c r="H103" s="8">
        <v>26.05</v>
      </c>
      <c r="I103" s="12">
        <f t="shared" si="16"/>
        <v>13546</v>
      </c>
      <c r="J103" s="12" t="e">
        <f t="shared" si="17"/>
        <v>#REF!</v>
      </c>
      <c r="K103" s="12">
        <f t="shared" si="19"/>
        <v>880.49</v>
      </c>
      <c r="L103" s="12">
        <f t="shared" si="18"/>
        <v>1036.27</v>
      </c>
      <c r="M103" s="12" t="e">
        <f t="shared" si="13"/>
        <v>#REF!</v>
      </c>
    </row>
    <row r="104" spans="1:13" hidden="1" x14ac:dyDescent="0.25">
      <c r="A104" t="s">
        <v>19</v>
      </c>
      <c r="B104" t="s">
        <v>56</v>
      </c>
      <c r="D104" t="s">
        <v>73</v>
      </c>
      <c r="E104" s="7">
        <v>0.25</v>
      </c>
      <c r="F104" t="s">
        <v>122</v>
      </c>
      <c r="G104" s="14">
        <v>2080</v>
      </c>
      <c r="H104" s="8">
        <v>26.05</v>
      </c>
      <c r="I104" s="12">
        <f t="shared" si="16"/>
        <v>13546</v>
      </c>
      <c r="J104" s="12" t="e">
        <f t="shared" si="17"/>
        <v>#REF!</v>
      </c>
      <c r="K104" s="12">
        <f t="shared" si="19"/>
        <v>880.49</v>
      </c>
      <c r="L104" s="12">
        <f t="shared" si="18"/>
        <v>1036.27</v>
      </c>
      <c r="M104" s="12" t="e">
        <f t="shared" si="13"/>
        <v>#REF!</v>
      </c>
    </row>
    <row r="105" spans="1:13" hidden="1" x14ac:dyDescent="0.25">
      <c r="A105" t="s">
        <v>14</v>
      </c>
      <c r="B105" t="s">
        <v>107</v>
      </c>
      <c r="D105" t="s">
        <v>108</v>
      </c>
      <c r="E105" s="7">
        <v>1</v>
      </c>
      <c r="F105" t="s">
        <v>122</v>
      </c>
      <c r="G105" s="14">
        <v>2080</v>
      </c>
      <c r="H105" s="8">
        <v>61.06</v>
      </c>
      <c r="I105" s="12">
        <f t="shared" si="16"/>
        <v>127004.8</v>
      </c>
      <c r="J105" s="12" t="e">
        <f t="shared" si="17"/>
        <v>#REF!</v>
      </c>
      <c r="K105" s="12">
        <f t="shared" si="19"/>
        <v>8255.31</v>
      </c>
      <c r="L105" s="12">
        <f t="shared" si="18"/>
        <v>9715.8700000000008</v>
      </c>
      <c r="M105" s="12" t="e">
        <f t="shared" si="13"/>
        <v>#REF!</v>
      </c>
    </row>
    <row r="106" spans="1:13" hidden="1" x14ac:dyDescent="0.25">
      <c r="A106" t="s">
        <v>78</v>
      </c>
      <c r="B106" t="s">
        <v>79</v>
      </c>
      <c r="D106" t="s">
        <v>109</v>
      </c>
      <c r="E106" s="7">
        <v>1</v>
      </c>
      <c r="F106" t="s">
        <v>121</v>
      </c>
      <c r="G106" s="14">
        <v>114.39</v>
      </c>
      <c r="H106" s="8">
        <v>13.38</v>
      </c>
      <c r="I106" s="12">
        <f t="shared" si="16"/>
        <v>1530.538</v>
      </c>
      <c r="J106" s="12" t="e">
        <f t="shared" si="17"/>
        <v>#REF!</v>
      </c>
      <c r="K106" s="12">
        <f t="shared" si="19"/>
        <v>99.48</v>
      </c>
      <c r="L106" s="12">
        <f t="shared" si="18"/>
        <v>117.09</v>
      </c>
      <c r="M106" s="12" t="e">
        <f t="shared" si="13"/>
        <v>#REF!</v>
      </c>
    </row>
    <row r="107" spans="1:13" hidden="1" x14ac:dyDescent="0.25">
      <c r="A107" t="s">
        <v>14</v>
      </c>
      <c r="B107" t="s">
        <v>24</v>
      </c>
      <c r="D107" s="11" t="s">
        <v>110</v>
      </c>
      <c r="E107" s="7">
        <v>1</v>
      </c>
      <c r="F107" t="s">
        <v>122</v>
      </c>
      <c r="G107" s="14">
        <v>2080</v>
      </c>
      <c r="H107" s="8">
        <v>12.849</v>
      </c>
      <c r="I107" s="12">
        <f t="shared" si="16"/>
        <v>26725.919999999998</v>
      </c>
      <c r="J107" s="12" t="e">
        <f t="shared" si="17"/>
        <v>#REF!</v>
      </c>
      <c r="K107" s="12">
        <v>0</v>
      </c>
      <c r="L107" s="12">
        <f t="shared" si="18"/>
        <v>2044.53</v>
      </c>
      <c r="M107" s="12" t="e">
        <f t="shared" si="13"/>
        <v>#REF!</v>
      </c>
    </row>
    <row r="108" spans="1:13" hidden="1" x14ac:dyDescent="0.25">
      <c r="A108" t="s">
        <v>14</v>
      </c>
      <c r="B108" t="s">
        <v>22</v>
      </c>
      <c r="D108" t="s">
        <v>111</v>
      </c>
      <c r="E108" s="7">
        <v>1</v>
      </c>
      <c r="F108" t="s">
        <v>122</v>
      </c>
      <c r="G108" s="14">
        <v>2080</v>
      </c>
      <c r="H108" s="8">
        <v>24.55</v>
      </c>
      <c r="I108" s="12">
        <f t="shared" si="16"/>
        <v>51064</v>
      </c>
      <c r="J108" s="12" t="e">
        <f t="shared" si="17"/>
        <v>#REF!</v>
      </c>
      <c r="K108" s="12">
        <v>0</v>
      </c>
      <c r="L108" s="12">
        <f t="shared" si="18"/>
        <v>3906.4</v>
      </c>
      <c r="M108" s="12" t="e">
        <f t="shared" si="13"/>
        <v>#REF!</v>
      </c>
    </row>
    <row r="109" spans="1:13" hidden="1" x14ac:dyDescent="0.25">
      <c r="A109" t="s">
        <v>14</v>
      </c>
      <c r="B109" t="s">
        <v>76</v>
      </c>
      <c r="D109" t="s">
        <v>126</v>
      </c>
      <c r="E109" s="7">
        <v>1</v>
      </c>
      <c r="F109" t="s">
        <v>121</v>
      </c>
      <c r="G109" s="14">
        <f>24*52</f>
        <v>1248</v>
      </c>
      <c r="H109" s="8">
        <v>17.55</v>
      </c>
      <c r="I109" s="12">
        <f t="shared" si="16"/>
        <v>21902.400000000001</v>
      </c>
      <c r="J109" s="12" t="e">
        <f t="shared" si="17"/>
        <v>#REF!</v>
      </c>
      <c r="L109" s="12">
        <f t="shared" si="18"/>
        <v>1675.53</v>
      </c>
      <c r="M109" s="12" t="e">
        <f t="shared" si="13"/>
        <v>#REF!</v>
      </c>
    </row>
    <row r="110" spans="1:13" hidden="1" x14ac:dyDescent="0.25">
      <c r="A110" t="s">
        <v>14</v>
      </c>
      <c r="B110" t="s">
        <v>15</v>
      </c>
      <c r="D110" t="s">
        <v>125</v>
      </c>
      <c r="E110" s="7">
        <v>0.7</v>
      </c>
      <c r="F110" t="s">
        <v>122</v>
      </c>
      <c r="G110" s="14">
        <v>2080</v>
      </c>
      <c r="H110" s="8">
        <f>90000/2080</f>
        <v>43.269230769230766</v>
      </c>
      <c r="I110" s="12">
        <f t="shared" si="16"/>
        <v>63000</v>
      </c>
      <c r="J110" s="12" t="e">
        <f t="shared" si="17"/>
        <v>#REF!</v>
      </c>
      <c r="K110" s="12">
        <f t="shared" ref="K110:K115" si="20">ROUND(+I110*0.065,2)</f>
        <v>4095</v>
      </c>
      <c r="L110" s="12">
        <f t="shared" si="18"/>
        <v>4819.5</v>
      </c>
      <c r="M110" s="12" t="e">
        <f t="shared" si="13"/>
        <v>#REF!</v>
      </c>
    </row>
    <row r="111" spans="1:13" hidden="1" x14ac:dyDescent="0.25">
      <c r="A111" t="s">
        <v>62</v>
      </c>
      <c r="B111" t="s">
        <v>62</v>
      </c>
      <c r="D111" t="s">
        <v>125</v>
      </c>
      <c r="E111" s="7">
        <v>0.09</v>
      </c>
      <c r="F111" t="s">
        <v>122</v>
      </c>
      <c r="G111" s="14">
        <v>2080</v>
      </c>
      <c r="H111" s="8">
        <v>50.22</v>
      </c>
      <c r="I111" s="12">
        <f t="shared" si="16"/>
        <v>9401.1839999999993</v>
      </c>
      <c r="J111" s="12" t="e">
        <f t="shared" si="17"/>
        <v>#REF!</v>
      </c>
      <c r="K111" s="12">
        <f t="shared" si="20"/>
        <v>611.08000000000004</v>
      </c>
      <c r="L111" s="12">
        <f t="shared" si="18"/>
        <v>719.19</v>
      </c>
      <c r="M111" s="12" t="e">
        <f t="shared" si="13"/>
        <v>#REF!</v>
      </c>
    </row>
    <row r="112" spans="1:13" hidden="1" x14ac:dyDescent="0.25">
      <c r="A112" t="s">
        <v>58</v>
      </c>
      <c r="B112" t="s">
        <v>58</v>
      </c>
      <c r="D112" t="s">
        <v>125</v>
      </c>
      <c r="E112" s="7">
        <v>0.01</v>
      </c>
      <c r="F112" t="s">
        <v>122</v>
      </c>
      <c r="G112" s="14">
        <v>2080</v>
      </c>
      <c r="H112" s="8">
        <v>50.22</v>
      </c>
      <c r="I112" s="12">
        <f t="shared" si="16"/>
        <v>1044.576</v>
      </c>
      <c r="J112" s="12" t="e">
        <f t="shared" si="17"/>
        <v>#REF!</v>
      </c>
      <c r="K112" s="12">
        <f t="shared" si="20"/>
        <v>67.900000000000006</v>
      </c>
      <c r="L112" s="12">
        <f t="shared" si="18"/>
        <v>79.91</v>
      </c>
      <c r="M112" s="12" t="e">
        <f t="shared" si="13"/>
        <v>#REF!</v>
      </c>
    </row>
    <row r="113" spans="1:13" hidden="1" x14ac:dyDescent="0.25">
      <c r="A113" t="s">
        <v>19</v>
      </c>
      <c r="B113" t="s">
        <v>19</v>
      </c>
      <c r="D113" t="s">
        <v>125</v>
      </c>
      <c r="E113" s="7">
        <v>0.2</v>
      </c>
      <c r="F113" t="s">
        <v>122</v>
      </c>
      <c r="G113" s="14">
        <v>2080</v>
      </c>
      <c r="H113" s="8">
        <v>50.22</v>
      </c>
      <c r="I113" s="12">
        <f t="shared" si="16"/>
        <v>20891.52</v>
      </c>
      <c r="J113" s="12" t="e">
        <f t="shared" si="17"/>
        <v>#REF!</v>
      </c>
      <c r="K113" s="12">
        <f t="shared" si="20"/>
        <v>1357.95</v>
      </c>
      <c r="L113" s="12">
        <f t="shared" si="18"/>
        <v>1598.2</v>
      </c>
      <c r="M113" s="12" t="e">
        <f t="shared" si="13"/>
        <v>#REF!</v>
      </c>
    </row>
    <row r="114" spans="1:13" hidden="1" x14ac:dyDescent="0.25">
      <c r="A114" t="s">
        <v>14</v>
      </c>
      <c r="B114" t="s">
        <v>61</v>
      </c>
      <c r="C114" t="s">
        <v>136</v>
      </c>
      <c r="D114" t="s">
        <v>139</v>
      </c>
      <c r="E114" s="7">
        <v>1</v>
      </c>
      <c r="F114" t="s">
        <v>122</v>
      </c>
      <c r="G114" s="14">
        <v>2080</v>
      </c>
      <c r="H114" s="8">
        <v>20.2</v>
      </c>
      <c r="I114" s="12">
        <f t="shared" si="16"/>
        <v>42016</v>
      </c>
      <c r="J114" s="12" t="e">
        <f t="shared" si="17"/>
        <v>#REF!</v>
      </c>
      <c r="K114" s="12">
        <f t="shared" si="20"/>
        <v>2731.04</v>
      </c>
      <c r="L114" s="12">
        <f t="shared" si="18"/>
        <v>3214.22</v>
      </c>
      <c r="M114" s="12" t="e">
        <f t="shared" si="13"/>
        <v>#REF!</v>
      </c>
    </row>
    <row r="115" spans="1:13" hidden="1" x14ac:dyDescent="0.25">
      <c r="A115" t="s">
        <v>9</v>
      </c>
      <c r="B115" t="s">
        <v>10</v>
      </c>
      <c r="C115" t="s">
        <v>135</v>
      </c>
      <c r="D115" t="s">
        <v>119</v>
      </c>
      <c r="E115" s="7">
        <v>1</v>
      </c>
      <c r="F115" t="s">
        <v>122</v>
      </c>
      <c r="G115" s="14">
        <v>2080</v>
      </c>
      <c r="H115" s="8">
        <v>25.96</v>
      </c>
      <c r="I115" s="12">
        <f t="shared" si="16"/>
        <v>53996.800000000003</v>
      </c>
      <c r="J115" s="12" t="e">
        <f t="shared" si="17"/>
        <v>#REF!</v>
      </c>
      <c r="K115" s="12">
        <f t="shared" si="20"/>
        <v>3509.79</v>
      </c>
      <c r="L115" s="12">
        <f t="shared" si="18"/>
        <v>4130.76</v>
      </c>
      <c r="M115" s="12" t="e">
        <f t="shared" si="13"/>
        <v>#REF!</v>
      </c>
    </row>
    <row r="116" spans="1:13" hidden="1" x14ac:dyDescent="0.25">
      <c r="A116" t="s">
        <v>9</v>
      </c>
      <c r="B116" t="s">
        <v>10</v>
      </c>
      <c r="C116" t="s">
        <v>132</v>
      </c>
      <c r="D116" t="s">
        <v>120</v>
      </c>
      <c r="E116" s="7">
        <v>1</v>
      </c>
      <c r="F116" t="s">
        <v>121</v>
      </c>
      <c r="G116" s="14">
        <f>37.5*26</f>
        <v>975</v>
      </c>
      <c r="H116" s="8">
        <v>15.91</v>
      </c>
      <c r="I116" s="12">
        <f t="shared" si="16"/>
        <v>15512.25</v>
      </c>
      <c r="J116" s="12">
        <v>0</v>
      </c>
      <c r="K116" s="12">
        <v>0</v>
      </c>
      <c r="L116" s="12">
        <f t="shared" si="18"/>
        <v>1186.69</v>
      </c>
      <c r="M116" s="12">
        <f t="shared" si="13"/>
        <v>16698.939999999999</v>
      </c>
    </row>
    <row r="117" spans="1:13" hidden="1" x14ac:dyDescent="0.25">
      <c r="A117" t="s">
        <v>19</v>
      </c>
      <c r="B117" t="s">
        <v>20</v>
      </c>
      <c r="D117" t="s">
        <v>123</v>
      </c>
      <c r="E117" s="7">
        <v>1</v>
      </c>
      <c r="F117" t="s">
        <v>122</v>
      </c>
      <c r="G117" s="14">
        <v>2080</v>
      </c>
      <c r="H117" s="8">
        <v>15.5</v>
      </c>
      <c r="I117" s="12">
        <f t="shared" si="16"/>
        <v>32240</v>
      </c>
      <c r="J117" s="12" t="e">
        <f>healthcare*E117</f>
        <v>#REF!</v>
      </c>
      <c r="K117" s="12">
        <f>ROUND(+I117*0.065,2)</f>
        <v>2095.6</v>
      </c>
      <c r="L117" s="12">
        <f t="shared" si="18"/>
        <v>2466.36</v>
      </c>
      <c r="M117" s="12" t="e">
        <f t="shared" si="13"/>
        <v>#REF!</v>
      </c>
    </row>
    <row r="118" spans="1:13" hidden="1" x14ac:dyDescent="0.25">
      <c r="A118" t="s">
        <v>62</v>
      </c>
      <c r="B118" t="s">
        <v>62</v>
      </c>
      <c r="D118" t="s">
        <v>127</v>
      </c>
      <c r="E118" s="7">
        <v>0.3</v>
      </c>
      <c r="F118" t="s">
        <v>122</v>
      </c>
      <c r="G118" s="14">
        <v>2080</v>
      </c>
      <c r="H118" s="8">
        <v>21.64</v>
      </c>
      <c r="I118" s="12">
        <f t="shared" si="16"/>
        <v>13503.36</v>
      </c>
      <c r="J118" s="12" t="e">
        <f>healthcare*E118</f>
        <v>#REF!</v>
      </c>
      <c r="K118" s="12">
        <f>ROUND(+I118*0.065,2)</f>
        <v>877.72</v>
      </c>
      <c r="L118" s="12">
        <f t="shared" si="18"/>
        <v>1033.01</v>
      </c>
      <c r="M118" s="12" t="e">
        <f t="shared" si="13"/>
        <v>#REF!</v>
      </c>
    </row>
    <row r="119" spans="1:13" hidden="1" x14ac:dyDescent="0.25">
      <c r="A119" t="s">
        <v>19</v>
      </c>
      <c r="B119" t="s">
        <v>19</v>
      </c>
      <c r="D119" t="s">
        <v>127</v>
      </c>
      <c r="E119" s="7">
        <v>0.25</v>
      </c>
      <c r="F119" t="s">
        <v>122</v>
      </c>
      <c r="G119" s="14">
        <v>2080</v>
      </c>
      <c r="H119" s="8">
        <v>21.64</v>
      </c>
      <c r="I119" s="12">
        <f t="shared" si="16"/>
        <v>11252.8</v>
      </c>
      <c r="J119" s="12" t="e">
        <f>healthcare*E119</f>
        <v>#REF!</v>
      </c>
      <c r="K119" s="12">
        <f>ROUND(+I119*0.065,2)</f>
        <v>731.43</v>
      </c>
      <c r="L119" s="12">
        <f t="shared" si="18"/>
        <v>860.84</v>
      </c>
      <c r="M119" s="12" t="e">
        <f t="shared" si="13"/>
        <v>#REF!</v>
      </c>
    </row>
    <row r="120" spans="1:13" hidden="1" x14ac:dyDescent="0.25">
      <c r="A120" t="s">
        <v>14</v>
      </c>
      <c r="B120" t="s">
        <v>15</v>
      </c>
      <c r="D120" t="s">
        <v>127</v>
      </c>
      <c r="E120" s="7">
        <v>0.45</v>
      </c>
      <c r="F120" t="s">
        <v>122</v>
      </c>
      <c r="G120" s="14">
        <v>2080</v>
      </c>
      <c r="H120" s="8">
        <v>21.64</v>
      </c>
      <c r="I120" s="12">
        <f t="shared" si="16"/>
        <v>20255.04</v>
      </c>
      <c r="J120" s="12" t="e">
        <f>healthcare*E120</f>
        <v>#REF!</v>
      </c>
      <c r="K120" s="12">
        <f>ROUND(+I120*0.065,2)</f>
        <v>1316.58</v>
      </c>
      <c r="L120" s="12">
        <f t="shared" si="18"/>
        <v>1549.51</v>
      </c>
      <c r="M120" s="12" t="e">
        <f t="shared" si="13"/>
        <v>#REF!</v>
      </c>
    </row>
    <row r="121" spans="1:13" hidden="1" x14ac:dyDescent="0.25">
      <c r="A121" t="s">
        <v>14</v>
      </c>
      <c r="B121" t="s">
        <v>15</v>
      </c>
      <c r="D121" t="s">
        <v>127</v>
      </c>
      <c r="E121" s="7">
        <v>0.45</v>
      </c>
      <c r="F121" t="s">
        <v>122</v>
      </c>
      <c r="H121" s="9">
        <v>21.64</v>
      </c>
      <c r="J121" s="12" t="e">
        <f>healthcare*E121</f>
        <v>#REF!</v>
      </c>
      <c r="M121" s="12" t="e">
        <f t="shared" si="13"/>
        <v>#REF!</v>
      </c>
    </row>
    <row r="122" spans="1:13" hidden="1" x14ac:dyDescent="0.25">
      <c r="A122" t="s">
        <v>14</v>
      </c>
      <c r="B122" t="s">
        <v>61</v>
      </c>
      <c r="C122" t="s">
        <v>137</v>
      </c>
      <c r="D122" t="s">
        <v>113</v>
      </c>
      <c r="E122" s="7">
        <v>1</v>
      </c>
      <c r="F122" t="s">
        <v>121</v>
      </c>
      <c r="G122" s="14">
        <f>30*52</f>
        <v>1560</v>
      </c>
      <c r="H122" s="8">
        <v>42.08</v>
      </c>
      <c r="I122" s="12">
        <f>ROUND((+G122*E122)*H122,3)</f>
        <v>65644.800000000003</v>
      </c>
      <c r="J122" s="12">
        <v>0</v>
      </c>
      <c r="L122" s="12">
        <f>ROUND(I122*0.0765,2)</f>
        <v>5021.83</v>
      </c>
      <c r="M122" s="12">
        <f t="shared" si="13"/>
        <v>70666.63</v>
      </c>
    </row>
    <row r="123" spans="1:13" hidden="1" x14ac:dyDescent="0.25">
      <c r="A123" t="s">
        <v>14</v>
      </c>
      <c r="B123" t="s">
        <v>15</v>
      </c>
      <c r="D123" t="s">
        <v>124</v>
      </c>
      <c r="E123" s="7">
        <v>0.1</v>
      </c>
      <c r="F123" t="s">
        <v>122</v>
      </c>
      <c r="G123" s="14">
        <v>2080</v>
      </c>
      <c r="H123" s="8">
        <v>16</v>
      </c>
      <c r="I123" s="12">
        <f>ROUND((+G123*E123)*H123,3)</f>
        <v>3328</v>
      </c>
      <c r="J123" s="12" t="e">
        <f t="shared" ref="J123:J131" si="21">healthcare*E123</f>
        <v>#REF!</v>
      </c>
      <c r="K123" s="12">
        <f>ROUND(+I123*0.065,2)</f>
        <v>216.32</v>
      </c>
      <c r="L123" s="12">
        <f>ROUND(I123*0.0765,2)</f>
        <v>254.59</v>
      </c>
      <c r="M123" s="12" t="e">
        <f t="shared" si="13"/>
        <v>#REF!</v>
      </c>
    </row>
    <row r="124" spans="1:13" hidden="1" x14ac:dyDescent="0.25">
      <c r="A124" t="s">
        <v>62</v>
      </c>
      <c r="B124" t="s">
        <v>62</v>
      </c>
      <c r="D124" t="s">
        <v>124</v>
      </c>
      <c r="E124" s="7">
        <v>0.14000000000000001</v>
      </c>
      <c r="F124" t="s">
        <v>122</v>
      </c>
      <c r="G124" s="14">
        <v>2080</v>
      </c>
      <c r="H124" s="8">
        <v>16</v>
      </c>
      <c r="I124" s="12">
        <f>ROUND((+G124*E124)*H124,3)</f>
        <v>4659.2</v>
      </c>
      <c r="J124" s="12" t="e">
        <f t="shared" si="21"/>
        <v>#REF!</v>
      </c>
      <c r="K124" s="12">
        <f>ROUND(+I124*0.065,2)</f>
        <v>302.85000000000002</v>
      </c>
      <c r="L124" s="12">
        <f>ROUND(I124*0.0765,2)</f>
        <v>356.43</v>
      </c>
      <c r="M124" s="12" t="e">
        <f t="shared" si="13"/>
        <v>#REF!</v>
      </c>
    </row>
    <row r="125" spans="1:13" hidden="1" x14ac:dyDescent="0.25">
      <c r="A125" t="s">
        <v>58</v>
      </c>
      <c r="B125" t="s">
        <v>58</v>
      </c>
      <c r="D125" t="s">
        <v>124</v>
      </c>
      <c r="E125" s="7">
        <v>0.01</v>
      </c>
      <c r="F125" t="s">
        <v>122</v>
      </c>
      <c r="G125" s="14">
        <v>2080</v>
      </c>
      <c r="H125" s="8">
        <v>16</v>
      </c>
      <c r="I125" s="12">
        <f>ROUND((+G125*E125)*H125,3)</f>
        <v>332.8</v>
      </c>
      <c r="J125" s="12" t="e">
        <f t="shared" si="21"/>
        <v>#REF!</v>
      </c>
      <c r="K125" s="12">
        <f>ROUND(+I125*0.065,2)</f>
        <v>21.63</v>
      </c>
      <c r="L125" s="12">
        <f>ROUND(I125*0.0765,2)</f>
        <v>25.46</v>
      </c>
      <c r="M125" s="12" t="e">
        <f t="shared" si="13"/>
        <v>#REF!</v>
      </c>
    </row>
    <row r="126" spans="1:13" hidden="1" x14ac:dyDescent="0.25">
      <c r="A126" t="s">
        <v>19</v>
      </c>
      <c r="B126" t="s">
        <v>19</v>
      </c>
      <c r="D126" t="s">
        <v>124</v>
      </c>
      <c r="E126" s="7">
        <v>0.75</v>
      </c>
      <c r="F126" t="s">
        <v>122</v>
      </c>
      <c r="G126" s="14">
        <v>2080</v>
      </c>
      <c r="H126" s="8">
        <v>16</v>
      </c>
      <c r="I126" s="12">
        <f>ROUND((+G126*E126)*H126,3)</f>
        <v>24960</v>
      </c>
      <c r="J126" s="12" t="e">
        <f t="shared" si="21"/>
        <v>#REF!</v>
      </c>
      <c r="K126" s="12">
        <f>ROUND(+I126*0.065,2)</f>
        <v>1622.4</v>
      </c>
      <c r="L126" s="12">
        <f>ROUND(I126*0.0765,2)</f>
        <v>1909.44</v>
      </c>
      <c r="M126" s="12" t="e">
        <f t="shared" si="13"/>
        <v>#REF!</v>
      </c>
    </row>
    <row r="127" spans="1:13" hidden="1" x14ac:dyDescent="0.25">
      <c r="A127" t="s">
        <v>19</v>
      </c>
      <c r="B127" t="s">
        <v>56</v>
      </c>
      <c r="D127" t="s">
        <v>112</v>
      </c>
      <c r="E127" s="7">
        <v>1</v>
      </c>
      <c r="F127" t="s">
        <v>122</v>
      </c>
      <c r="H127" s="8">
        <v>15</v>
      </c>
      <c r="J127" s="12" t="e">
        <f t="shared" si="21"/>
        <v>#REF!</v>
      </c>
      <c r="M127" s="12" t="e">
        <f t="shared" si="13"/>
        <v>#REF!</v>
      </c>
    </row>
    <row r="128" spans="1:13" hidden="1" x14ac:dyDescent="0.25">
      <c r="A128" t="s">
        <v>19</v>
      </c>
      <c r="B128" t="s">
        <v>20</v>
      </c>
      <c r="D128" t="s">
        <v>114</v>
      </c>
      <c r="E128" s="7">
        <v>1</v>
      </c>
      <c r="F128" t="s">
        <v>121</v>
      </c>
      <c r="H128" s="8">
        <v>20.27</v>
      </c>
      <c r="J128" s="12" t="e">
        <f t="shared" si="21"/>
        <v>#REF!</v>
      </c>
      <c r="M128" s="12" t="e">
        <f t="shared" si="13"/>
        <v>#REF!</v>
      </c>
    </row>
    <row r="129" spans="1:13" hidden="1" x14ac:dyDescent="0.25">
      <c r="A129" t="s">
        <v>19</v>
      </c>
      <c r="B129" t="s">
        <v>20</v>
      </c>
      <c r="D129" t="s">
        <v>114</v>
      </c>
      <c r="E129" s="7">
        <v>1</v>
      </c>
      <c r="F129" t="s">
        <v>121</v>
      </c>
      <c r="G129" s="14">
        <f>56*26</f>
        <v>1456</v>
      </c>
      <c r="H129" s="8">
        <v>20.27</v>
      </c>
      <c r="I129" s="12">
        <f>ROUND((+G129*E129)*H129,3)</f>
        <v>29513.119999999999</v>
      </c>
      <c r="J129" s="12" t="e">
        <f t="shared" si="21"/>
        <v>#REF!</v>
      </c>
      <c r="K129" s="12">
        <f>ROUND(+I129*0.065,2)</f>
        <v>1918.35</v>
      </c>
      <c r="L129" s="12">
        <f>ROUND(I129*0.0765,2)</f>
        <v>2257.75</v>
      </c>
      <c r="M129" s="12" t="e">
        <f t="shared" si="13"/>
        <v>#REF!</v>
      </c>
    </row>
    <row r="130" spans="1:13" s="5" customFormat="1" hidden="1" x14ac:dyDescent="0.25">
      <c r="A130" t="s">
        <v>14</v>
      </c>
      <c r="B130" t="s">
        <v>76</v>
      </c>
      <c r="C130"/>
      <c r="D130" t="s">
        <v>115</v>
      </c>
      <c r="E130" s="7">
        <v>1</v>
      </c>
      <c r="F130" t="s">
        <v>121</v>
      </c>
      <c r="G130" s="14">
        <f>16*52</f>
        <v>832</v>
      </c>
      <c r="H130" s="8">
        <v>17.55</v>
      </c>
      <c r="I130" s="12">
        <f>ROUND((+G130*E130)*H130,3)</f>
        <v>14601.6</v>
      </c>
      <c r="J130" s="12" t="e">
        <f t="shared" si="21"/>
        <v>#REF!</v>
      </c>
      <c r="K130" s="12"/>
      <c r="L130" s="12">
        <f>ROUND(I130*0.0765,2)</f>
        <v>1117.02</v>
      </c>
      <c r="M130" s="12" t="e">
        <f t="shared" si="13"/>
        <v>#REF!</v>
      </c>
    </row>
    <row r="131" spans="1:13" s="5" customFormat="1" hidden="1" x14ac:dyDescent="0.25">
      <c r="A131" t="s">
        <v>14</v>
      </c>
      <c r="B131" t="s">
        <v>117</v>
      </c>
      <c r="C131"/>
      <c r="D131" t="s">
        <v>116</v>
      </c>
      <c r="E131" s="7">
        <v>1</v>
      </c>
      <c r="F131" t="s">
        <v>121</v>
      </c>
      <c r="G131" s="14">
        <v>2080</v>
      </c>
      <c r="H131" s="8">
        <v>17.329999999999998</v>
      </c>
      <c r="I131" s="12"/>
      <c r="J131" s="12" t="e">
        <f t="shared" si="21"/>
        <v>#REF!</v>
      </c>
      <c r="K131" s="12"/>
      <c r="L131" s="12"/>
      <c r="M131" s="12"/>
    </row>
    <row r="132" spans="1:13" x14ac:dyDescent="0.25">
      <c r="I132" s="12">
        <f>SUBTOTAL(9,I9:I116)</f>
        <v>145097.24</v>
      </c>
      <c r="J132" s="12" t="e">
        <f t="shared" ref="J132:M132" si="22">SUBTOTAL(9,J9:J116)</f>
        <v>#REF!</v>
      </c>
      <c r="K132" s="12">
        <f t="shared" si="22"/>
        <v>9431.33</v>
      </c>
      <c r="L132" s="12">
        <f t="shared" si="22"/>
        <v>11099.94</v>
      </c>
      <c r="M132" s="12" t="e">
        <f t="shared" si="22"/>
        <v>#REF!</v>
      </c>
    </row>
  </sheetData>
  <autoFilter ref="A1:M131" xr:uid="{00000000-0009-0000-0000-00001B000000}">
    <filterColumn colId="0">
      <filters>
        <filter val="General"/>
      </filters>
    </filterColumn>
    <filterColumn colId="1">
      <filters>
        <filter val="City Clerk"/>
      </filters>
    </filterColumn>
    <sortState xmlns:xlrd2="http://schemas.microsoft.com/office/spreadsheetml/2017/richdata2" ref="A2:L131">
      <sortCondition ref="D1:D131"/>
    </sortState>
  </autoFilter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filterMode="1"/>
  <dimension ref="A1:M132"/>
  <sheetViews>
    <sheetView workbookViewId="0">
      <selection activeCell="L132" sqref="L132"/>
    </sheetView>
  </sheetViews>
  <sheetFormatPr defaultRowHeight="15" x14ac:dyDescent="0.25"/>
  <cols>
    <col min="1" max="1" width="13.42578125" bestFit="1" customWidth="1"/>
    <col min="2" max="3" width="23.710937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3.28515625" style="12" customWidth="1"/>
    <col min="11" max="11" width="12.28515625" style="12" customWidth="1"/>
    <col min="12" max="12" width="8.7109375" style="12"/>
    <col min="13" max="13" width="9.7109375" style="12" bestFit="1" customWidth="1"/>
  </cols>
  <sheetData>
    <row r="1" spans="1:13" s="4" customFormat="1" ht="30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5" t="s">
        <v>5</v>
      </c>
      <c r="J1" s="15" t="s">
        <v>130</v>
      </c>
      <c r="K1" s="15" t="s">
        <v>6</v>
      </c>
      <c r="L1" s="15" t="s">
        <v>7</v>
      </c>
      <c r="M1" s="15" t="s">
        <v>8</v>
      </c>
    </row>
    <row r="2" spans="1:13" hidden="1" x14ac:dyDescent="0.25">
      <c r="A2" t="s">
        <v>62</v>
      </c>
      <c r="B2" t="s">
        <v>62</v>
      </c>
      <c r="D2" t="s">
        <v>16</v>
      </c>
      <c r="E2" s="7">
        <v>0.09</v>
      </c>
      <c r="F2" t="s">
        <v>122</v>
      </c>
      <c r="G2" s="14">
        <v>2080</v>
      </c>
      <c r="H2" s="9">
        <v>27.16</v>
      </c>
      <c r="I2" s="12">
        <f t="shared" ref="I2:I33" si="0">ROUND((+G2*E2)*H2,3)</f>
        <v>5084.3519999999999</v>
      </c>
      <c r="J2" s="12" t="e">
        <f t="shared" ref="J2:J33" si="1">healthcare*E2</f>
        <v>#REF!</v>
      </c>
      <c r="K2" s="12">
        <f>ROUND(+I2*0.065,2)</f>
        <v>330.48</v>
      </c>
      <c r="L2" s="12">
        <f t="shared" ref="L2:L33" si="2">ROUND(I2*0.0765,2)</f>
        <v>388.95</v>
      </c>
      <c r="M2" s="12" t="e">
        <f t="shared" ref="M2:M8" si="3">SUM(I2:L2)</f>
        <v>#REF!</v>
      </c>
    </row>
    <row r="3" spans="1:13" hidden="1" x14ac:dyDescent="0.25">
      <c r="A3" t="s">
        <v>58</v>
      </c>
      <c r="B3" t="s">
        <v>58</v>
      </c>
      <c r="D3" t="s">
        <v>16</v>
      </c>
      <c r="E3" s="7">
        <v>0.01</v>
      </c>
      <c r="F3" t="s">
        <v>122</v>
      </c>
      <c r="G3" s="14">
        <v>2080</v>
      </c>
      <c r="H3" s="9">
        <v>27.16</v>
      </c>
      <c r="I3" s="12">
        <f t="shared" si="0"/>
        <v>564.928</v>
      </c>
      <c r="J3" s="12" t="e">
        <f t="shared" si="1"/>
        <v>#REF!</v>
      </c>
      <c r="K3" s="12">
        <f>ROUND(+I3*0.065,2)</f>
        <v>36.72</v>
      </c>
      <c r="L3" s="12">
        <f t="shared" si="2"/>
        <v>43.22</v>
      </c>
      <c r="M3" s="12" t="e">
        <f t="shared" si="3"/>
        <v>#REF!</v>
      </c>
    </row>
    <row r="4" spans="1:13" hidden="1" x14ac:dyDescent="0.25">
      <c r="A4" t="s">
        <v>19</v>
      </c>
      <c r="B4" t="s">
        <v>19</v>
      </c>
      <c r="D4" t="s">
        <v>16</v>
      </c>
      <c r="E4" s="7">
        <v>0.2</v>
      </c>
      <c r="F4" t="s">
        <v>122</v>
      </c>
      <c r="G4" s="14">
        <v>2080</v>
      </c>
      <c r="H4" s="9">
        <v>27.16</v>
      </c>
      <c r="I4" s="12">
        <f t="shared" si="0"/>
        <v>11298.56</v>
      </c>
      <c r="J4" s="12" t="e">
        <f t="shared" si="1"/>
        <v>#REF!</v>
      </c>
      <c r="K4" s="12">
        <f>ROUND(+I4*0.065,2)</f>
        <v>734.41</v>
      </c>
      <c r="L4" s="12">
        <f t="shared" si="2"/>
        <v>864.34</v>
      </c>
      <c r="M4" s="12" t="e">
        <f t="shared" si="3"/>
        <v>#REF!</v>
      </c>
    </row>
    <row r="5" spans="1:13" hidden="1" x14ac:dyDescent="0.25">
      <c r="A5" t="s">
        <v>14</v>
      </c>
      <c r="B5" t="s">
        <v>15</v>
      </c>
      <c r="D5" t="s">
        <v>16</v>
      </c>
      <c r="E5" s="7">
        <v>0.7</v>
      </c>
      <c r="F5" t="s">
        <v>122</v>
      </c>
      <c r="G5" s="14">
        <v>2080</v>
      </c>
      <c r="H5" s="9">
        <v>27.16</v>
      </c>
      <c r="I5" s="12">
        <f t="shared" si="0"/>
        <v>39544.959999999999</v>
      </c>
      <c r="J5" s="12" t="e">
        <f t="shared" si="1"/>
        <v>#REF!</v>
      </c>
      <c r="K5" s="12">
        <f>ROUND(+I5*0.065,2)</f>
        <v>2570.42</v>
      </c>
      <c r="L5" s="12">
        <f t="shared" si="2"/>
        <v>3025.19</v>
      </c>
      <c r="M5" s="12" t="e">
        <f t="shared" si="3"/>
        <v>#REF!</v>
      </c>
    </row>
    <row r="6" spans="1:13" hidden="1" x14ac:dyDescent="0.25">
      <c r="A6" t="s">
        <v>19</v>
      </c>
      <c r="B6" t="s">
        <v>20</v>
      </c>
      <c r="D6" t="s">
        <v>21</v>
      </c>
      <c r="E6" s="7">
        <v>1</v>
      </c>
      <c r="F6" t="s">
        <v>122</v>
      </c>
      <c r="G6" s="14">
        <v>2080</v>
      </c>
      <c r="H6" s="8">
        <v>18.46</v>
      </c>
      <c r="I6" s="12">
        <f t="shared" si="0"/>
        <v>38396.800000000003</v>
      </c>
      <c r="J6" s="12" t="e">
        <f t="shared" si="1"/>
        <v>#REF!</v>
      </c>
      <c r="K6" s="12">
        <f>ROUND(+I6*0.065,2)</f>
        <v>2495.79</v>
      </c>
      <c r="L6" s="12">
        <f t="shared" si="2"/>
        <v>2937.36</v>
      </c>
      <c r="M6" s="12" t="e">
        <f t="shared" si="3"/>
        <v>#REF!</v>
      </c>
    </row>
    <row r="7" spans="1:13" hidden="1" x14ac:dyDescent="0.25">
      <c r="A7" t="s">
        <v>14</v>
      </c>
      <c r="B7" t="s">
        <v>22</v>
      </c>
      <c r="D7" t="s">
        <v>23</v>
      </c>
      <c r="E7" s="7">
        <v>1</v>
      </c>
      <c r="F7" t="s">
        <v>122</v>
      </c>
      <c r="G7" s="14">
        <f>84*26</f>
        <v>2184</v>
      </c>
      <c r="H7" s="8">
        <v>28.47</v>
      </c>
      <c r="I7" s="12">
        <f t="shared" si="0"/>
        <v>62178.48</v>
      </c>
      <c r="J7" s="12" t="e">
        <f t="shared" si="1"/>
        <v>#REF!</v>
      </c>
      <c r="K7" s="12">
        <v>0</v>
      </c>
      <c r="L7" s="12">
        <f t="shared" si="2"/>
        <v>4756.6499999999996</v>
      </c>
      <c r="M7" s="12" t="e">
        <f t="shared" si="3"/>
        <v>#REF!</v>
      </c>
    </row>
    <row r="8" spans="1:13" hidden="1" x14ac:dyDescent="0.25">
      <c r="A8" t="s">
        <v>19</v>
      </c>
      <c r="B8" t="s">
        <v>27</v>
      </c>
      <c r="D8" t="s">
        <v>28</v>
      </c>
      <c r="E8" s="7">
        <v>1</v>
      </c>
      <c r="F8" t="s">
        <v>122</v>
      </c>
      <c r="G8" s="14">
        <v>2080</v>
      </c>
      <c r="H8" s="8">
        <v>15.88</v>
      </c>
      <c r="I8" s="12">
        <f t="shared" si="0"/>
        <v>33030.400000000001</v>
      </c>
      <c r="J8" s="12" t="e">
        <f t="shared" si="1"/>
        <v>#REF!</v>
      </c>
      <c r="K8" s="12">
        <f>ROUND(+I8*0.065,2)</f>
        <v>2146.98</v>
      </c>
      <c r="L8" s="12">
        <f t="shared" si="2"/>
        <v>2526.83</v>
      </c>
      <c r="M8" s="12" t="e">
        <f t="shared" si="3"/>
        <v>#REF!</v>
      </c>
    </row>
    <row r="9" spans="1:13" hidden="1" x14ac:dyDescent="0.25">
      <c r="A9" t="s">
        <v>9</v>
      </c>
      <c r="B9" t="s">
        <v>10</v>
      </c>
      <c r="C9" t="s">
        <v>132</v>
      </c>
      <c r="D9" t="s">
        <v>11</v>
      </c>
      <c r="E9" s="7">
        <v>1</v>
      </c>
      <c r="F9" t="s">
        <v>122</v>
      </c>
      <c r="G9" s="14">
        <v>2080</v>
      </c>
      <c r="H9" s="8">
        <v>24.31</v>
      </c>
      <c r="I9" s="12">
        <f t="shared" si="0"/>
        <v>50564.800000000003</v>
      </c>
      <c r="J9" s="12" t="e">
        <f t="shared" si="1"/>
        <v>#REF!</v>
      </c>
      <c r="K9" s="12">
        <f>ROUND(+I9*0.065,2)</f>
        <v>3286.71</v>
      </c>
      <c r="L9" s="12">
        <f t="shared" si="2"/>
        <v>3868.21</v>
      </c>
      <c r="M9" s="12" t="e">
        <f>SUM(I9:L9)</f>
        <v>#REF!</v>
      </c>
    </row>
    <row r="10" spans="1:13" hidden="1" x14ac:dyDescent="0.25">
      <c r="A10" t="s">
        <v>14</v>
      </c>
      <c r="B10" t="s">
        <v>22</v>
      </c>
      <c r="D10" t="s">
        <v>31</v>
      </c>
      <c r="E10" s="7">
        <v>1</v>
      </c>
      <c r="F10" t="s">
        <v>122</v>
      </c>
      <c r="G10" s="14">
        <v>2184</v>
      </c>
      <c r="H10" s="8">
        <v>25.67</v>
      </c>
      <c r="I10" s="12">
        <f t="shared" si="0"/>
        <v>56063.28</v>
      </c>
      <c r="J10" s="12" t="e">
        <f t="shared" si="1"/>
        <v>#REF!</v>
      </c>
      <c r="K10" s="12">
        <v>0</v>
      </c>
      <c r="L10" s="12">
        <f t="shared" si="2"/>
        <v>4288.84</v>
      </c>
      <c r="M10" s="12" t="e">
        <f t="shared" ref="M10:M73" si="4">SUM(I10:L10)</f>
        <v>#REF!</v>
      </c>
    </row>
    <row r="11" spans="1:13" hidden="1" x14ac:dyDescent="0.25">
      <c r="A11" t="s">
        <v>14</v>
      </c>
      <c r="B11" t="s">
        <v>22</v>
      </c>
      <c r="D11" t="s">
        <v>32</v>
      </c>
      <c r="E11" s="7">
        <v>1</v>
      </c>
      <c r="F11" t="s">
        <v>122</v>
      </c>
      <c r="G11" s="14">
        <v>2080</v>
      </c>
      <c r="H11" s="8">
        <v>37.51</v>
      </c>
      <c r="I11" s="12">
        <f t="shared" si="0"/>
        <v>78020.800000000003</v>
      </c>
      <c r="J11" s="12" t="e">
        <f t="shared" si="1"/>
        <v>#REF!</v>
      </c>
      <c r="K11" s="12">
        <v>0</v>
      </c>
      <c r="L11" s="12">
        <f t="shared" si="2"/>
        <v>5968.59</v>
      </c>
      <c r="M11" s="12" t="e">
        <f t="shared" si="4"/>
        <v>#REF!</v>
      </c>
    </row>
    <row r="12" spans="1:13" hidden="1" x14ac:dyDescent="0.25">
      <c r="A12" t="s">
        <v>14</v>
      </c>
      <c r="B12" t="s">
        <v>22</v>
      </c>
      <c r="D12" t="s">
        <v>33</v>
      </c>
      <c r="E12" s="7">
        <v>1</v>
      </c>
      <c r="F12" t="s">
        <v>122</v>
      </c>
      <c r="G12" s="14">
        <v>2184</v>
      </c>
      <c r="H12" s="8">
        <v>28.47</v>
      </c>
      <c r="I12" s="12">
        <f t="shared" si="0"/>
        <v>62178.48</v>
      </c>
      <c r="J12" s="12" t="e">
        <f t="shared" si="1"/>
        <v>#REF!</v>
      </c>
      <c r="K12" s="12">
        <v>0</v>
      </c>
      <c r="L12" s="12">
        <f t="shared" si="2"/>
        <v>4756.6499999999996</v>
      </c>
      <c r="M12" s="12" t="e">
        <f t="shared" si="4"/>
        <v>#REF!</v>
      </c>
    </row>
    <row r="13" spans="1:13" hidden="1" x14ac:dyDescent="0.25">
      <c r="A13" t="s">
        <v>19</v>
      </c>
      <c r="B13" t="s">
        <v>27</v>
      </c>
      <c r="D13" t="s">
        <v>35</v>
      </c>
      <c r="E13" s="7">
        <v>1</v>
      </c>
      <c r="F13" t="s">
        <v>122</v>
      </c>
      <c r="G13" s="14">
        <v>2080</v>
      </c>
      <c r="H13" s="8">
        <v>22.99</v>
      </c>
      <c r="I13" s="12">
        <f t="shared" si="0"/>
        <v>47819.199999999997</v>
      </c>
      <c r="J13" s="12" t="e">
        <f t="shared" si="1"/>
        <v>#REF!</v>
      </c>
      <c r="K13" s="12">
        <f>ROUND(+I13*0.065,2)</f>
        <v>3108.25</v>
      </c>
      <c r="L13" s="12">
        <f t="shared" si="2"/>
        <v>3658.17</v>
      </c>
      <c r="M13" s="12" t="e">
        <f t="shared" si="4"/>
        <v>#REF!</v>
      </c>
    </row>
    <row r="14" spans="1:13" hidden="1" x14ac:dyDescent="0.25">
      <c r="A14" t="s">
        <v>9</v>
      </c>
      <c r="B14" t="s">
        <v>10</v>
      </c>
      <c r="C14" t="s">
        <v>133</v>
      </c>
      <c r="D14" t="s">
        <v>12</v>
      </c>
      <c r="E14" s="7">
        <v>0.5</v>
      </c>
      <c r="F14" t="s">
        <v>122</v>
      </c>
      <c r="G14" s="14">
        <v>2080</v>
      </c>
      <c r="H14" s="8">
        <v>18.23</v>
      </c>
      <c r="I14" s="12">
        <f t="shared" si="0"/>
        <v>18959.2</v>
      </c>
      <c r="J14" s="12" t="e">
        <f t="shared" si="1"/>
        <v>#REF!</v>
      </c>
      <c r="K14" s="12">
        <f>ROUND(+I14*0.065,2)</f>
        <v>1232.3499999999999</v>
      </c>
      <c r="L14" s="12">
        <f t="shared" si="2"/>
        <v>1450.38</v>
      </c>
      <c r="M14" s="12" t="e">
        <f t="shared" si="4"/>
        <v>#REF!</v>
      </c>
    </row>
    <row r="15" spans="1:13" hidden="1" x14ac:dyDescent="0.25">
      <c r="A15" t="s">
        <v>14</v>
      </c>
      <c r="B15" t="s">
        <v>61</v>
      </c>
      <c r="C15" t="s">
        <v>133</v>
      </c>
      <c r="D15" t="s">
        <v>12</v>
      </c>
      <c r="E15" s="7">
        <v>0.5</v>
      </c>
      <c r="F15" t="s">
        <v>122</v>
      </c>
      <c r="G15" s="14">
        <v>2080</v>
      </c>
      <c r="H15" s="8">
        <v>18.23</v>
      </c>
      <c r="I15" s="12">
        <f t="shared" si="0"/>
        <v>18959.2</v>
      </c>
      <c r="J15" s="12" t="e">
        <f t="shared" si="1"/>
        <v>#REF!</v>
      </c>
      <c r="K15" s="12">
        <f>ROUND(+I15*0.065,2)</f>
        <v>1232.3499999999999</v>
      </c>
      <c r="L15" s="12">
        <f t="shared" si="2"/>
        <v>1450.38</v>
      </c>
      <c r="M15" s="12" t="e">
        <f t="shared" si="4"/>
        <v>#REF!</v>
      </c>
    </row>
    <row r="16" spans="1:13" hidden="1" x14ac:dyDescent="0.25">
      <c r="A16" t="s">
        <v>14</v>
      </c>
      <c r="B16" t="s">
        <v>63</v>
      </c>
      <c r="D16" t="s">
        <v>37</v>
      </c>
      <c r="E16" s="7">
        <v>1</v>
      </c>
      <c r="F16" t="s">
        <v>122</v>
      </c>
      <c r="G16" s="14">
        <v>2080</v>
      </c>
      <c r="H16" s="8">
        <v>15.34</v>
      </c>
      <c r="I16" s="12">
        <f t="shared" si="0"/>
        <v>31907.200000000001</v>
      </c>
      <c r="J16" s="12" t="e">
        <f t="shared" si="1"/>
        <v>#REF!</v>
      </c>
      <c r="K16" s="12">
        <v>0</v>
      </c>
      <c r="L16" s="12">
        <f t="shared" si="2"/>
        <v>2440.9</v>
      </c>
      <c r="M16" s="12" t="e">
        <f t="shared" si="4"/>
        <v>#REF!</v>
      </c>
    </row>
    <row r="17" spans="1:13" hidden="1" x14ac:dyDescent="0.25">
      <c r="A17" t="s">
        <v>19</v>
      </c>
      <c r="B17" t="s">
        <v>27</v>
      </c>
      <c r="D17" s="11" t="s">
        <v>39</v>
      </c>
      <c r="E17" s="7">
        <v>1</v>
      </c>
      <c r="F17" t="s">
        <v>122</v>
      </c>
      <c r="G17" s="14">
        <v>2080</v>
      </c>
      <c r="H17" s="8">
        <v>14.61</v>
      </c>
      <c r="I17" s="12">
        <f t="shared" si="0"/>
        <v>30388.799999999999</v>
      </c>
      <c r="J17" s="12" t="e">
        <f t="shared" si="1"/>
        <v>#REF!</v>
      </c>
      <c r="K17" s="12">
        <f>ROUND(+I17*0.065,2)</f>
        <v>1975.27</v>
      </c>
      <c r="L17" s="12">
        <f t="shared" si="2"/>
        <v>2324.7399999999998</v>
      </c>
      <c r="M17" s="12" t="e">
        <f t="shared" si="4"/>
        <v>#REF!</v>
      </c>
    </row>
    <row r="18" spans="1:13" hidden="1" x14ac:dyDescent="0.25">
      <c r="A18" t="s">
        <v>14</v>
      </c>
      <c r="B18" t="s">
        <v>41</v>
      </c>
      <c r="D18" t="s">
        <v>42</v>
      </c>
      <c r="E18" s="7">
        <v>1</v>
      </c>
      <c r="F18" t="s">
        <v>122</v>
      </c>
      <c r="G18" s="14">
        <v>2080</v>
      </c>
      <c r="H18" s="8">
        <v>26.35</v>
      </c>
      <c r="I18" s="12">
        <f t="shared" si="0"/>
        <v>54808</v>
      </c>
      <c r="J18" s="12" t="e">
        <f t="shared" si="1"/>
        <v>#REF!</v>
      </c>
      <c r="K18" s="12">
        <f>ROUND(+I18*0.065,2)</f>
        <v>3562.52</v>
      </c>
      <c r="L18" s="12">
        <f t="shared" si="2"/>
        <v>4192.8100000000004</v>
      </c>
      <c r="M18" s="12" t="e">
        <f t="shared" si="4"/>
        <v>#REF!</v>
      </c>
    </row>
    <row r="19" spans="1:13" hidden="1" x14ac:dyDescent="0.25">
      <c r="A19" t="s">
        <v>14</v>
      </c>
      <c r="B19" t="s">
        <v>41</v>
      </c>
      <c r="D19" s="11" t="s">
        <v>44</v>
      </c>
      <c r="E19" s="7">
        <v>1</v>
      </c>
      <c r="F19" t="s">
        <v>122</v>
      </c>
      <c r="G19" s="14">
        <v>2080</v>
      </c>
      <c r="H19" s="8">
        <v>14.28</v>
      </c>
      <c r="I19" s="12">
        <f t="shared" si="0"/>
        <v>29702.400000000001</v>
      </c>
      <c r="J19" s="12" t="e">
        <f t="shared" si="1"/>
        <v>#REF!</v>
      </c>
      <c r="K19" s="12">
        <f>ROUND(+I19*0.065,2)</f>
        <v>1930.66</v>
      </c>
      <c r="L19" s="12">
        <f t="shared" si="2"/>
        <v>2272.23</v>
      </c>
      <c r="M19" s="12" t="e">
        <f t="shared" si="4"/>
        <v>#REF!</v>
      </c>
    </row>
    <row r="20" spans="1:13" hidden="1" x14ac:dyDescent="0.25">
      <c r="A20" t="s">
        <v>14</v>
      </c>
      <c r="B20" t="s">
        <v>24</v>
      </c>
      <c r="D20" s="11" t="s">
        <v>45</v>
      </c>
      <c r="E20" s="7">
        <v>1</v>
      </c>
      <c r="F20" t="s">
        <v>122</v>
      </c>
      <c r="G20" s="14">
        <v>2080</v>
      </c>
      <c r="H20" s="8">
        <v>13.81</v>
      </c>
      <c r="I20" s="12">
        <f t="shared" si="0"/>
        <v>28724.799999999999</v>
      </c>
      <c r="J20" s="12" t="e">
        <f t="shared" si="1"/>
        <v>#REF!</v>
      </c>
      <c r="K20" s="12">
        <v>0</v>
      </c>
      <c r="L20" s="12">
        <f t="shared" si="2"/>
        <v>2197.4499999999998</v>
      </c>
      <c r="M20" s="12" t="e">
        <f t="shared" si="4"/>
        <v>#REF!</v>
      </c>
    </row>
    <row r="21" spans="1:13" hidden="1" x14ac:dyDescent="0.25">
      <c r="A21" t="s">
        <v>14</v>
      </c>
      <c r="B21" t="s">
        <v>22</v>
      </c>
      <c r="D21" t="s">
        <v>46</v>
      </c>
      <c r="E21" s="7">
        <v>1</v>
      </c>
      <c r="F21" t="s">
        <v>122</v>
      </c>
      <c r="G21" s="14">
        <v>2080</v>
      </c>
      <c r="H21" s="8">
        <v>19.22</v>
      </c>
      <c r="I21" s="12">
        <f t="shared" si="0"/>
        <v>39977.599999999999</v>
      </c>
      <c r="J21" s="12" t="e">
        <f t="shared" si="1"/>
        <v>#REF!</v>
      </c>
      <c r="K21" s="12">
        <v>0</v>
      </c>
      <c r="L21" s="12">
        <f t="shared" si="2"/>
        <v>3058.29</v>
      </c>
      <c r="M21" s="12" t="e">
        <f t="shared" si="4"/>
        <v>#REF!</v>
      </c>
    </row>
    <row r="22" spans="1:13" hidden="1" x14ac:dyDescent="0.25">
      <c r="A22" t="s">
        <v>14</v>
      </c>
      <c r="B22" t="s">
        <v>24</v>
      </c>
      <c r="D22" t="s">
        <v>43</v>
      </c>
      <c r="E22" s="7">
        <v>1</v>
      </c>
      <c r="F22" t="s">
        <v>122</v>
      </c>
      <c r="G22" s="14">
        <v>2080</v>
      </c>
      <c r="H22" s="8">
        <v>31.21</v>
      </c>
      <c r="I22" s="12">
        <f t="shared" si="0"/>
        <v>64916.800000000003</v>
      </c>
      <c r="J22" s="12" t="e">
        <f t="shared" si="1"/>
        <v>#REF!</v>
      </c>
      <c r="K22" s="12">
        <v>0</v>
      </c>
      <c r="L22" s="12">
        <f t="shared" si="2"/>
        <v>4966.1400000000003</v>
      </c>
      <c r="M22" s="12" t="e">
        <f t="shared" si="4"/>
        <v>#REF!</v>
      </c>
    </row>
    <row r="23" spans="1:13" hidden="1" x14ac:dyDescent="0.25">
      <c r="A23" t="s">
        <v>14</v>
      </c>
      <c r="B23" t="s">
        <v>22</v>
      </c>
      <c r="D23" t="s">
        <v>48</v>
      </c>
      <c r="E23" s="7">
        <v>1</v>
      </c>
      <c r="F23" t="s">
        <v>122</v>
      </c>
      <c r="G23" s="14">
        <v>2080</v>
      </c>
      <c r="H23" s="8">
        <v>22.86</v>
      </c>
      <c r="I23" s="12">
        <f t="shared" si="0"/>
        <v>47548.800000000003</v>
      </c>
      <c r="J23" s="12" t="e">
        <f t="shared" si="1"/>
        <v>#REF!</v>
      </c>
      <c r="K23" s="12">
        <v>0</v>
      </c>
      <c r="L23" s="12">
        <f t="shared" si="2"/>
        <v>3637.48</v>
      </c>
      <c r="M23" s="12" t="e">
        <f t="shared" si="4"/>
        <v>#REF!</v>
      </c>
    </row>
    <row r="24" spans="1:13" hidden="1" x14ac:dyDescent="0.25">
      <c r="A24" t="s">
        <v>58</v>
      </c>
      <c r="B24" t="s">
        <v>58</v>
      </c>
      <c r="D24" t="s">
        <v>55</v>
      </c>
      <c r="E24" s="7">
        <v>0.25</v>
      </c>
      <c r="F24" t="s">
        <v>122</v>
      </c>
      <c r="G24" s="14">
        <v>2080</v>
      </c>
      <c r="H24" s="8">
        <v>19.760000000000002</v>
      </c>
      <c r="I24" s="12">
        <f t="shared" si="0"/>
        <v>10275.200000000001</v>
      </c>
      <c r="J24" s="12" t="e">
        <f t="shared" si="1"/>
        <v>#REF!</v>
      </c>
      <c r="K24" s="12">
        <f t="shared" ref="K24:K32" si="5">ROUND(+I24*0.065,2)</f>
        <v>667.89</v>
      </c>
      <c r="L24" s="12">
        <f t="shared" si="2"/>
        <v>786.05</v>
      </c>
      <c r="M24" s="12" t="e">
        <f t="shared" si="4"/>
        <v>#REF!</v>
      </c>
    </row>
    <row r="25" spans="1:13" hidden="1" x14ac:dyDescent="0.25">
      <c r="A25" t="s">
        <v>19</v>
      </c>
      <c r="B25" t="s">
        <v>57</v>
      </c>
      <c r="D25" t="s">
        <v>55</v>
      </c>
      <c r="E25" s="7">
        <v>0.25</v>
      </c>
      <c r="F25" t="s">
        <v>122</v>
      </c>
      <c r="G25" s="14">
        <v>2080</v>
      </c>
      <c r="H25" s="8">
        <v>19.760000000000002</v>
      </c>
      <c r="I25" s="12">
        <f t="shared" si="0"/>
        <v>10275.200000000001</v>
      </c>
      <c r="J25" s="12" t="e">
        <f t="shared" si="1"/>
        <v>#REF!</v>
      </c>
      <c r="K25" s="12">
        <f t="shared" si="5"/>
        <v>667.89</v>
      </c>
      <c r="L25" s="12">
        <f t="shared" si="2"/>
        <v>786.05</v>
      </c>
      <c r="M25" s="12" t="e">
        <f t="shared" si="4"/>
        <v>#REF!</v>
      </c>
    </row>
    <row r="26" spans="1:13" hidden="1" x14ac:dyDescent="0.25">
      <c r="A26" t="s">
        <v>19</v>
      </c>
      <c r="B26" t="s">
        <v>56</v>
      </c>
      <c r="D26" t="s">
        <v>55</v>
      </c>
      <c r="E26" s="7">
        <v>0.25</v>
      </c>
      <c r="F26" t="s">
        <v>122</v>
      </c>
      <c r="G26" s="14">
        <v>2080</v>
      </c>
      <c r="H26" s="8">
        <v>19.760000000000002</v>
      </c>
      <c r="I26" s="12">
        <f t="shared" si="0"/>
        <v>10275.200000000001</v>
      </c>
      <c r="J26" s="12" t="e">
        <f t="shared" si="1"/>
        <v>#REF!</v>
      </c>
      <c r="K26" s="12">
        <f t="shared" si="5"/>
        <v>667.89</v>
      </c>
      <c r="L26" s="12">
        <f t="shared" si="2"/>
        <v>786.05</v>
      </c>
      <c r="M26" s="12" t="e">
        <f t="shared" si="4"/>
        <v>#REF!</v>
      </c>
    </row>
    <row r="27" spans="1:13" hidden="1" x14ac:dyDescent="0.25">
      <c r="A27" t="s">
        <v>14</v>
      </c>
      <c r="B27" t="s">
        <v>54</v>
      </c>
      <c r="D27" t="s">
        <v>55</v>
      </c>
      <c r="E27" s="7">
        <v>0.25</v>
      </c>
      <c r="F27" t="s">
        <v>122</v>
      </c>
      <c r="G27" s="14">
        <v>2080</v>
      </c>
      <c r="H27" s="8">
        <v>19.760000000000002</v>
      </c>
      <c r="I27" s="12">
        <f t="shared" si="0"/>
        <v>10275.200000000001</v>
      </c>
      <c r="J27" s="12" t="e">
        <f t="shared" si="1"/>
        <v>#REF!</v>
      </c>
      <c r="K27" s="12">
        <f t="shared" si="5"/>
        <v>667.89</v>
      </c>
      <c r="L27" s="12">
        <f t="shared" si="2"/>
        <v>786.05</v>
      </c>
      <c r="M27" s="12" t="e">
        <f t="shared" si="4"/>
        <v>#REF!</v>
      </c>
    </row>
    <row r="28" spans="1:13" hidden="1" x14ac:dyDescent="0.25">
      <c r="A28" t="s">
        <v>14</v>
      </c>
      <c r="B28" t="s">
        <v>15</v>
      </c>
      <c r="D28" t="s">
        <v>36</v>
      </c>
      <c r="E28" s="7">
        <v>0.1</v>
      </c>
      <c r="F28" t="s">
        <v>122</v>
      </c>
      <c r="G28" s="14">
        <v>2080</v>
      </c>
      <c r="H28" s="8">
        <v>27.29</v>
      </c>
      <c r="I28" s="12">
        <f t="shared" si="0"/>
        <v>5676.32</v>
      </c>
      <c r="J28" s="12" t="e">
        <f t="shared" si="1"/>
        <v>#REF!</v>
      </c>
      <c r="K28" s="12">
        <f t="shared" si="5"/>
        <v>368.96</v>
      </c>
      <c r="L28" s="12">
        <f t="shared" si="2"/>
        <v>434.24</v>
      </c>
      <c r="M28" s="12" t="e">
        <f t="shared" si="4"/>
        <v>#REF!</v>
      </c>
    </row>
    <row r="29" spans="1:13" hidden="1" x14ac:dyDescent="0.25">
      <c r="A29" t="s">
        <v>62</v>
      </c>
      <c r="B29" t="s">
        <v>62</v>
      </c>
      <c r="D29" t="s">
        <v>36</v>
      </c>
      <c r="E29" s="7">
        <v>0.14000000000000001</v>
      </c>
      <c r="F29" t="s">
        <v>122</v>
      </c>
      <c r="G29" s="14">
        <v>2080</v>
      </c>
      <c r="H29" s="8">
        <v>27.29</v>
      </c>
      <c r="I29" s="12">
        <f t="shared" si="0"/>
        <v>7946.848</v>
      </c>
      <c r="J29" s="12" t="e">
        <f t="shared" si="1"/>
        <v>#REF!</v>
      </c>
      <c r="K29" s="12">
        <f t="shared" si="5"/>
        <v>516.54999999999995</v>
      </c>
      <c r="L29" s="12">
        <f t="shared" si="2"/>
        <v>607.92999999999995</v>
      </c>
      <c r="M29" s="12" t="e">
        <f t="shared" si="4"/>
        <v>#REF!</v>
      </c>
    </row>
    <row r="30" spans="1:13" hidden="1" x14ac:dyDescent="0.25">
      <c r="A30" t="s">
        <v>58</v>
      </c>
      <c r="B30" t="s">
        <v>58</v>
      </c>
      <c r="D30" t="s">
        <v>36</v>
      </c>
      <c r="E30" s="7">
        <v>0.01</v>
      </c>
      <c r="F30" t="s">
        <v>122</v>
      </c>
      <c r="G30" s="14">
        <v>2080</v>
      </c>
      <c r="H30" s="8">
        <v>27.29</v>
      </c>
      <c r="I30" s="12">
        <f t="shared" si="0"/>
        <v>567.63199999999995</v>
      </c>
      <c r="J30" s="12" t="e">
        <f t="shared" si="1"/>
        <v>#REF!</v>
      </c>
      <c r="K30" s="12">
        <f t="shared" si="5"/>
        <v>36.9</v>
      </c>
      <c r="L30" s="12">
        <f t="shared" si="2"/>
        <v>43.42</v>
      </c>
      <c r="M30" s="12" t="e">
        <f t="shared" si="4"/>
        <v>#REF!</v>
      </c>
    </row>
    <row r="31" spans="1:13" hidden="1" x14ac:dyDescent="0.25">
      <c r="A31" t="s">
        <v>19</v>
      </c>
      <c r="B31" t="s">
        <v>19</v>
      </c>
      <c r="D31" t="s">
        <v>36</v>
      </c>
      <c r="E31" s="7">
        <v>0.75</v>
      </c>
      <c r="F31" t="s">
        <v>122</v>
      </c>
      <c r="G31" s="14">
        <v>2080</v>
      </c>
      <c r="H31" s="8">
        <v>27.29</v>
      </c>
      <c r="I31" s="12">
        <f t="shared" si="0"/>
        <v>42572.4</v>
      </c>
      <c r="J31" s="12" t="e">
        <f t="shared" si="1"/>
        <v>#REF!</v>
      </c>
      <c r="K31" s="12">
        <f t="shared" si="5"/>
        <v>2767.21</v>
      </c>
      <c r="L31" s="12">
        <f t="shared" si="2"/>
        <v>3256.79</v>
      </c>
      <c r="M31" s="12" t="e">
        <f t="shared" si="4"/>
        <v>#REF!</v>
      </c>
    </row>
    <row r="32" spans="1:13" hidden="1" x14ac:dyDescent="0.25">
      <c r="A32" t="s">
        <v>19</v>
      </c>
      <c r="B32" t="s">
        <v>56</v>
      </c>
      <c r="D32" t="s">
        <v>64</v>
      </c>
      <c r="E32" s="7">
        <v>1</v>
      </c>
      <c r="F32" t="s">
        <v>122</v>
      </c>
      <c r="G32" s="14">
        <v>2080</v>
      </c>
      <c r="H32" s="8">
        <v>19.09</v>
      </c>
      <c r="I32" s="12">
        <f t="shared" si="0"/>
        <v>39707.199999999997</v>
      </c>
      <c r="J32" s="12" t="e">
        <f t="shared" si="1"/>
        <v>#REF!</v>
      </c>
      <c r="K32" s="12">
        <f t="shared" si="5"/>
        <v>2580.9699999999998</v>
      </c>
      <c r="L32" s="12">
        <f t="shared" si="2"/>
        <v>3037.6</v>
      </c>
      <c r="M32" s="12" t="e">
        <f t="shared" si="4"/>
        <v>#REF!</v>
      </c>
    </row>
    <row r="33" spans="1:13" hidden="1" x14ac:dyDescent="0.25">
      <c r="A33" t="s">
        <v>14</v>
      </c>
      <c r="B33" t="s">
        <v>22</v>
      </c>
      <c r="D33" t="s">
        <v>65</v>
      </c>
      <c r="E33" s="7">
        <v>1</v>
      </c>
      <c r="F33" t="s">
        <v>122</v>
      </c>
      <c r="G33" s="14">
        <v>2080</v>
      </c>
      <c r="H33" s="8">
        <v>40.78</v>
      </c>
      <c r="I33" s="12">
        <f t="shared" si="0"/>
        <v>84822.399999999994</v>
      </c>
      <c r="J33" s="12" t="e">
        <f t="shared" si="1"/>
        <v>#REF!</v>
      </c>
      <c r="K33" s="12">
        <v>0</v>
      </c>
      <c r="L33" s="12">
        <f t="shared" si="2"/>
        <v>6488.91</v>
      </c>
      <c r="M33" s="12" t="e">
        <f t="shared" si="4"/>
        <v>#REF!</v>
      </c>
    </row>
    <row r="34" spans="1:13" hidden="1" x14ac:dyDescent="0.25">
      <c r="A34" t="s">
        <v>62</v>
      </c>
      <c r="B34" t="s">
        <v>70</v>
      </c>
      <c r="D34" t="s">
        <v>71</v>
      </c>
      <c r="E34" s="7">
        <v>1</v>
      </c>
      <c r="F34" t="s">
        <v>122</v>
      </c>
      <c r="G34" s="14">
        <v>2080</v>
      </c>
      <c r="H34" s="8">
        <v>16.75</v>
      </c>
      <c r="I34" s="12">
        <f t="shared" ref="I34:I65" si="6">ROUND((+G34*E34)*H34,3)</f>
        <v>34840</v>
      </c>
      <c r="J34" s="12" t="e">
        <f t="shared" ref="J34:J65" si="7">healthcare*E34</f>
        <v>#REF!</v>
      </c>
      <c r="K34" s="12">
        <f>ROUND(+I34*0.065,2)</f>
        <v>2264.6</v>
      </c>
      <c r="L34" s="12">
        <f t="shared" ref="L34:L65" si="8">ROUND(I34*0.0765,2)</f>
        <v>2665.26</v>
      </c>
      <c r="M34" s="12" t="e">
        <f t="shared" si="4"/>
        <v>#REF!</v>
      </c>
    </row>
    <row r="35" spans="1:13" hidden="1" x14ac:dyDescent="0.25">
      <c r="A35" t="s">
        <v>14</v>
      </c>
      <c r="B35" t="s">
        <v>24</v>
      </c>
      <c r="D35" s="11" t="s">
        <v>72</v>
      </c>
      <c r="E35" s="7">
        <v>1</v>
      </c>
      <c r="F35" t="s">
        <v>122</v>
      </c>
      <c r="G35" s="14">
        <v>2080</v>
      </c>
      <c r="H35" s="8">
        <v>13.818</v>
      </c>
      <c r="I35" s="12">
        <f t="shared" si="6"/>
        <v>28741.439999999999</v>
      </c>
      <c r="J35" s="12" t="e">
        <f t="shared" si="7"/>
        <v>#REF!</v>
      </c>
      <c r="K35" s="12">
        <v>0</v>
      </c>
      <c r="L35" s="12">
        <f t="shared" si="8"/>
        <v>2198.7199999999998</v>
      </c>
      <c r="M35" s="12" t="e">
        <f t="shared" si="4"/>
        <v>#REF!</v>
      </c>
    </row>
    <row r="36" spans="1:13" hidden="1" x14ac:dyDescent="0.25">
      <c r="A36" t="s">
        <v>14</v>
      </c>
      <c r="B36" t="s">
        <v>51</v>
      </c>
      <c r="D36" t="s">
        <v>52</v>
      </c>
      <c r="E36" s="7">
        <v>1</v>
      </c>
      <c r="F36" t="s">
        <v>122</v>
      </c>
      <c r="G36" s="14">
        <v>2080</v>
      </c>
      <c r="H36" s="8">
        <v>13.99</v>
      </c>
      <c r="I36" s="12">
        <f t="shared" si="6"/>
        <v>29099.200000000001</v>
      </c>
      <c r="J36" s="12" t="e">
        <f t="shared" si="7"/>
        <v>#REF!</v>
      </c>
      <c r="K36" s="12">
        <f>ROUND(+I36*0.065,2)</f>
        <v>1891.45</v>
      </c>
      <c r="L36" s="12">
        <f t="shared" si="8"/>
        <v>2226.09</v>
      </c>
      <c r="M36" s="12" t="e">
        <f t="shared" si="4"/>
        <v>#REF!</v>
      </c>
    </row>
    <row r="37" spans="1:13" hidden="1" x14ac:dyDescent="0.25">
      <c r="A37" t="s">
        <v>14</v>
      </c>
      <c r="B37" t="s">
        <v>24</v>
      </c>
      <c r="D37" t="s">
        <v>74</v>
      </c>
      <c r="E37" s="7">
        <v>1</v>
      </c>
      <c r="F37" t="s">
        <v>122</v>
      </c>
      <c r="G37" s="14">
        <v>2080</v>
      </c>
      <c r="H37" s="8">
        <v>15.3</v>
      </c>
      <c r="I37" s="12">
        <f t="shared" si="6"/>
        <v>31824</v>
      </c>
      <c r="J37" s="12" t="e">
        <f t="shared" si="7"/>
        <v>#REF!</v>
      </c>
      <c r="K37" s="12">
        <v>0</v>
      </c>
      <c r="L37" s="12">
        <f t="shared" si="8"/>
        <v>2434.54</v>
      </c>
      <c r="M37" s="12" t="e">
        <f t="shared" si="4"/>
        <v>#REF!</v>
      </c>
    </row>
    <row r="38" spans="1:13" hidden="1" x14ac:dyDescent="0.25">
      <c r="A38" t="s">
        <v>62</v>
      </c>
      <c r="B38" t="s">
        <v>70</v>
      </c>
      <c r="D38" t="s">
        <v>75</v>
      </c>
      <c r="E38" s="7">
        <v>1</v>
      </c>
      <c r="F38" t="s">
        <v>122</v>
      </c>
      <c r="G38" s="14">
        <v>2080</v>
      </c>
      <c r="H38" s="8">
        <v>24.74</v>
      </c>
      <c r="I38" s="12">
        <f t="shared" si="6"/>
        <v>51459.199999999997</v>
      </c>
      <c r="J38" s="12" t="e">
        <f t="shared" si="7"/>
        <v>#REF!</v>
      </c>
      <c r="K38" s="12">
        <f>ROUND(+I38*0.065,2)</f>
        <v>3344.85</v>
      </c>
      <c r="L38" s="12">
        <f t="shared" si="8"/>
        <v>3936.63</v>
      </c>
      <c r="M38" s="12" t="e">
        <f t="shared" si="4"/>
        <v>#REF!</v>
      </c>
    </row>
    <row r="39" spans="1:13" x14ac:dyDescent="0.25">
      <c r="A39" t="s">
        <v>14</v>
      </c>
      <c r="B39" t="s">
        <v>17</v>
      </c>
      <c r="D39" t="s">
        <v>18</v>
      </c>
      <c r="E39" s="7">
        <v>0.8</v>
      </c>
      <c r="F39" t="s">
        <v>122</v>
      </c>
      <c r="G39" s="14">
        <v>2080</v>
      </c>
      <c r="H39" s="8">
        <v>27.95</v>
      </c>
      <c r="I39" s="12">
        <f t="shared" si="6"/>
        <v>46508.800000000003</v>
      </c>
      <c r="J39" s="12" t="e">
        <f t="shared" si="7"/>
        <v>#REF!</v>
      </c>
      <c r="K39" s="12">
        <f>ROUND(+I39*0.065,2)</f>
        <v>3023.07</v>
      </c>
      <c r="L39" s="12">
        <f t="shared" si="8"/>
        <v>3557.92</v>
      </c>
      <c r="M39" s="12" t="e">
        <f t="shared" si="4"/>
        <v>#REF!</v>
      </c>
    </row>
    <row r="40" spans="1:13" hidden="1" x14ac:dyDescent="0.25">
      <c r="A40" t="s">
        <v>14</v>
      </c>
      <c r="B40" t="s">
        <v>67</v>
      </c>
      <c r="D40" t="s">
        <v>18</v>
      </c>
      <c r="E40" s="7">
        <v>0.2</v>
      </c>
      <c r="F40" t="s">
        <v>122</v>
      </c>
      <c r="G40" s="14">
        <v>2080</v>
      </c>
      <c r="H40" s="8">
        <v>27.95</v>
      </c>
      <c r="I40" s="12">
        <f t="shared" si="6"/>
        <v>11627.2</v>
      </c>
      <c r="J40" s="12" t="e">
        <f t="shared" si="7"/>
        <v>#REF!</v>
      </c>
      <c r="K40" s="12">
        <f>ROUND(+I40*0.065,2)</f>
        <v>755.77</v>
      </c>
      <c r="L40" s="12">
        <f t="shared" si="8"/>
        <v>889.48</v>
      </c>
      <c r="M40" s="12" t="e">
        <f t="shared" si="4"/>
        <v>#REF!</v>
      </c>
    </row>
    <row r="41" spans="1:13" hidden="1" x14ac:dyDescent="0.25">
      <c r="A41" t="s">
        <v>14</v>
      </c>
      <c r="B41" t="s">
        <v>22</v>
      </c>
      <c r="D41" t="s">
        <v>84</v>
      </c>
      <c r="E41" s="7">
        <v>1</v>
      </c>
      <c r="F41" t="s">
        <v>122</v>
      </c>
      <c r="G41" s="14">
        <v>2080</v>
      </c>
      <c r="H41" s="8">
        <v>24.56</v>
      </c>
      <c r="I41" s="12">
        <f t="shared" si="6"/>
        <v>51084.800000000003</v>
      </c>
      <c r="J41" s="12" t="e">
        <f t="shared" si="7"/>
        <v>#REF!</v>
      </c>
      <c r="K41" s="12">
        <v>0</v>
      </c>
      <c r="L41" s="12">
        <f t="shared" si="8"/>
        <v>3907.99</v>
      </c>
      <c r="M41" s="12" t="e">
        <f t="shared" si="4"/>
        <v>#REF!</v>
      </c>
    </row>
    <row r="42" spans="1:13" hidden="1" x14ac:dyDescent="0.25">
      <c r="A42" t="s">
        <v>19</v>
      </c>
      <c r="B42" t="s">
        <v>20</v>
      </c>
      <c r="D42" t="s">
        <v>86</v>
      </c>
      <c r="E42" s="7">
        <v>1</v>
      </c>
      <c r="F42" t="s">
        <v>122</v>
      </c>
      <c r="G42" s="14">
        <v>2080</v>
      </c>
      <c r="H42" s="8">
        <v>24.45</v>
      </c>
      <c r="I42" s="12">
        <f t="shared" si="6"/>
        <v>50856</v>
      </c>
      <c r="J42" s="12" t="e">
        <f t="shared" si="7"/>
        <v>#REF!</v>
      </c>
      <c r="K42" s="12">
        <f>ROUND(+I42*0.065,2)</f>
        <v>3305.64</v>
      </c>
      <c r="L42" s="12">
        <f t="shared" si="8"/>
        <v>3890.48</v>
      </c>
      <c r="M42" s="12" t="e">
        <f t="shared" si="4"/>
        <v>#REF!</v>
      </c>
    </row>
    <row r="43" spans="1:13" hidden="1" x14ac:dyDescent="0.25">
      <c r="A43" t="s">
        <v>19</v>
      </c>
      <c r="B43" t="s">
        <v>20</v>
      </c>
      <c r="D43" t="s">
        <v>87</v>
      </c>
      <c r="E43" s="7">
        <v>1</v>
      </c>
      <c r="F43" t="s">
        <v>122</v>
      </c>
      <c r="G43" s="14">
        <v>2080</v>
      </c>
      <c r="H43" s="8">
        <v>25.29</v>
      </c>
      <c r="I43" s="12">
        <f t="shared" si="6"/>
        <v>52603.199999999997</v>
      </c>
      <c r="J43" s="12" t="e">
        <f t="shared" si="7"/>
        <v>#REF!</v>
      </c>
      <c r="K43" s="12">
        <f>ROUND(+I43*0.065,2)</f>
        <v>3419.21</v>
      </c>
      <c r="L43" s="12">
        <f t="shared" si="8"/>
        <v>4024.14</v>
      </c>
      <c r="M43" s="12" t="e">
        <f t="shared" si="4"/>
        <v>#REF!</v>
      </c>
    </row>
    <row r="44" spans="1:13" hidden="1" x14ac:dyDescent="0.25">
      <c r="A44" t="s">
        <v>62</v>
      </c>
      <c r="B44" t="s">
        <v>70</v>
      </c>
      <c r="D44" t="s">
        <v>81</v>
      </c>
      <c r="E44" s="7">
        <v>1</v>
      </c>
      <c r="F44" t="s">
        <v>122</v>
      </c>
      <c r="G44" s="14">
        <v>2080</v>
      </c>
      <c r="H44" s="8">
        <v>15.82</v>
      </c>
      <c r="I44" s="12">
        <f t="shared" si="6"/>
        <v>32905.599999999999</v>
      </c>
      <c r="J44" s="12" t="e">
        <f t="shared" si="7"/>
        <v>#REF!</v>
      </c>
      <c r="K44" s="12">
        <f>ROUND(+I44*0.065,2)</f>
        <v>2138.86</v>
      </c>
      <c r="L44" s="12">
        <f t="shared" si="8"/>
        <v>2517.2800000000002</v>
      </c>
      <c r="M44" s="12" t="e">
        <f t="shared" si="4"/>
        <v>#REF!</v>
      </c>
    </row>
    <row r="45" spans="1:13" hidden="1" x14ac:dyDescent="0.25">
      <c r="A45" t="s">
        <v>14</v>
      </c>
      <c r="B45" t="s">
        <v>29</v>
      </c>
      <c r="D45" t="s">
        <v>30</v>
      </c>
      <c r="E45" s="7">
        <v>0.95</v>
      </c>
      <c r="F45" t="s">
        <v>122</v>
      </c>
      <c r="G45" s="14">
        <v>2080</v>
      </c>
      <c r="H45" s="8">
        <v>22.24</v>
      </c>
      <c r="I45" s="12">
        <f t="shared" si="6"/>
        <v>43946.239999999998</v>
      </c>
      <c r="J45" s="12" t="e">
        <f t="shared" si="7"/>
        <v>#REF!</v>
      </c>
      <c r="K45" s="12">
        <f>ROUND(+I45*0.065,2)</f>
        <v>2856.51</v>
      </c>
      <c r="L45" s="12">
        <f t="shared" si="8"/>
        <v>3361.89</v>
      </c>
      <c r="M45" s="12" t="e">
        <f t="shared" si="4"/>
        <v>#REF!</v>
      </c>
    </row>
    <row r="46" spans="1:13" hidden="1" x14ac:dyDescent="0.25">
      <c r="A46" t="s">
        <v>19</v>
      </c>
      <c r="B46" t="s">
        <v>19</v>
      </c>
      <c r="D46" t="s">
        <v>30</v>
      </c>
      <c r="E46" s="7">
        <v>0.05</v>
      </c>
      <c r="F46" t="s">
        <v>122</v>
      </c>
      <c r="G46" s="14">
        <v>2080</v>
      </c>
      <c r="H46" s="8">
        <v>22.24</v>
      </c>
      <c r="I46" s="12">
        <f t="shared" si="6"/>
        <v>2312.96</v>
      </c>
      <c r="J46" s="12" t="e">
        <f t="shared" si="7"/>
        <v>#REF!</v>
      </c>
      <c r="K46" s="12">
        <f>ROUND(+I46*0.065,2)</f>
        <v>150.34</v>
      </c>
      <c r="L46" s="12">
        <f t="shared" si="8"/>
        <v>176.94</v>
      </c>
      <c r="M46" s="12" t="e">
        <f t="shared" si="4"/>
        <v>#REF!</v>
      </c>
    </row>
    <row r="47" spans="1:13" hidden="1" x14ac:dyDescent="0.25">
      <c r="A47" t="s">
        <v>14</v>
      </c>
      <c r="B47" t="s">
        <v>22</v>
      </c>
      <c r="D47" t="s">
        <v>88</v>
      </c>
      <c r="F47" t="s">
        <v>122</v>
      </c>
      <c r="G47" s="14">
        <v>2080</v>
      </c>
      <c r="H47" s="8">
        <v>22.31</v>
      </c>
      <c r="I47" s="12">
        <f t="shared" si="6"/>
        <v>0</v>
      </c>
      <c r="J47" s="12" t="e">
        <f t="shared" si="7"/>
        <v>#REF!</v>
      </c>
      <c r="K47" s="12">
        <v>0</v>
      </c>
      <c r="L47" s="12">
        <f t="shared" si="8"/>
        <v>0</v>
      </c>
      <c r="M47" s="12" t="e">
        <f t="shared" si="4"/>
        <v>#REF!</v>
      </c>
    </row>
    <row r="48" spans="1:13" hidden="1" x14ac:dyDescent="0.25">
      <c r="A48" t="s">
        <v>19</v>
      </c>
      <c r="B48" t="s">
        <v>56</v>
      </c>
      <c r="D48" t="s">
        <v>89</v>
      </c>
      <c r="E48" s="7">
        <v>1</v>
      </c>
      <c r="F48" t="s">
        <v>122</v>
      </c>
      <c r="G48" s="14">
        <v>2080</v>
      </c>
      <c r="H48" s="8">
        <v>15.52</v>
      </c>
      <c r="I48" s="12">
        <f t="shared" si="6"/>
        <v>32281.599999999999</v>
      </c>
      <c r="J48" s="12" t="e">
        <f t="shared" si="7"/>
        <v>#REF!</v>
      </c>
      <c r="K48" s="12">
        <f t="shared" ref="K48:K69" si="9">ROUND(+I48*0.065,2)</f>
        <v>2098.3000000000002</v>
      </c>
      <c r="L48" s="12">
        <f t="shared" si="8"/>
        <v>2469.54</v>
      </c>
      <c r="M48" s="12" t="e">
        <f t="shared" si="4"/>
        <v>#REF!</v>
      </c>
    </row>
    <row r="49" spans="1:13" hidden="1" x14ac:dyDescent="0.25">
      <c r="A49" t="s">
        <v>14</v>
      </c>
      <c r="B49" t="s">
        <v>76</v>
      </c>
      <c r="D49" t="s">
        <v>77</v>
      </c>
      <c r="E49" s="7">
        <v>1</v>
      </c>
      <c r="F49" t="s">
        <v>122</v>
      </c>
      <c r="G49" s="14">
        <v>2080</v>
      </c>
      <c r="H49" s="8">
        <v>26.37</v>
      </c>
      <c r="I49" s="12">
        <f t="shared" si="6"/>
        <v>54849.599999999999</v>
      </c>
      <c r="J49" s="12" t="e">
        <f t="shared" si="7"/>
        <v>#REF!</v>
      </c>
      <c r="K49" s="12">
        <f t="shared" si="9"/>
        <v>3565.22</v>
      </c>
      <c r="L49" s="12">
        <f t="shared" si="8"/>
        <v>4195.99</v>
      </c>
      <c r="M49" s="12" t="e">
        <f t="shared" si="4"/>
        <v>#REF!</v>
      </c>
    </row>
    <row r="50" spans="1:13" hidden="1" x14ac:dyDescent="0.25">
      <c r="A50" t="s">
        <v>19</v>
      </c>
      <c r="B50" t="s">
        <v>56</v>
      </c>
      <c r="D50" t="s">
        <v>90</v>
      </c>
      <c r="E50" s="7">
        <v>1</v>
      </c>
      <c r="F50" t="s">
        <v>122</v>
      </c>
      <c r="G50" s="14">
        <v>2080</v>
      </c>
      <c r="H50" s="8">
        <v>22.55</v>
      </c>
      <c r="I50" s="12">
        <f t="shared" si="6"/>
        <v>46904</v>
      </c>
      <c r="J50" s="12" t="e">
        <f t="shared" si="7"/>
        <v>#REF!</v>
      </c>
      <c r="K50" s="12">
        <f t="shared" si="9"/>
        <v>3048.76</v>
      </c>
      <c r="L50" s="12">
        <f t="shared" si="8"/>
        <v>3588.16</v>
      </c>
      <c r="M50" s="12" t="e">
        <f t="shared" si="4"/>
        <v>#REF!</v>
      </c>
    </row>
    <row r="51" spans="1:13" hidden="1" x14ac:dyDescent="0.25">
      <c r="A51" t="s">
        <v>58</v>
      </c>
      <c r="B51" t="s">
        <v>58</v>
      </c>
      <c r="D51" t="s">
        <v>68</v>
      </c>
      <c r="E51" s="7">
        <v>0.25</v>
      </c>
      <c r="F51" t="s">
        <v>122</v>
      </c>
      <c r="G51" s="14">
        <v>2080</v>
      </c>
      <c r="H51" s="8">
        <v>15.56</v>
      </c>
      <c r="I51" s="12">
        <f t="shared" si="6"/>
        <v>8091.2</v>
      </c>
      <c r="J51" s="12" t="e">
        <f t="shared" si="7"/>
        <v>#REF!</v>
      </c>
      <c r="K51" s="12">
        <f t="shared" si="9"/>
        <v>525.92999999999995</v>
      </c>
      <c r="L51" s="12">
        <f t="shared" si="8"/>
        <v>618.98</v>
      </c>
      <c r="M51" s="12" t="e">
        <f t="shared" si="4"/>
        <v>#REF!</v>
      </c>
    </row>
    <row r="52" spans="1:13" hidden="1" x14ac:dyDescent="0.25">
      <c r="A52" t="s">
        <v>19</v>
      </c>
      <c r="B52" t="s">
        <v>57</v>
      </c>
      <c r="D52" t="s">
        <v>68</v>
      </c>
      <c r="E52" s="7">
        <v>0.25</v>
      </c>
      <c r="F52" t="s">
        <v>122</v>
      </c>
      <c r="G52" s="14">
        <v>2080</v>
      </c>
      <c r="H52" s="8">
        <v>15.56</v>
      </c>
      <c r="I52" s="12">
        <f t="shared" si="6"/>
        <v>8091.2</v>
      </c>
      <c r="J52" s="12" t="e">
        <f t="shared" si="7"/>
        <v>#REF!</v>
      </c>
      <c r="K52" s="12">
        <f t="shared" si="9"/>
        <v>525.92999999999995</v>
      </c>
      <c r="L52" s="12">
        <f t="shared" si="8"/>
        <v>618.98</v>
      </c>
      <c r="M52" s="12" t="e">
        <f t="shared" si="4"/>
        <v>#REF!</v>
      </c>
    </row>
    <row r="53" spans="1:13" hidden="1" x14ac:dyDescent="0.25">
      <c r="A53" t="s">
        <v>19</v>
      </c>
      <c r="B53" t="s">
        <v>56</v>
      </c>
      <c r="D53" t="s">
        <v>68</v>
      </c>
      <c r="E53" s="7">
        <v>0.25</v>
      </c>
      <c r="F53" t="s">
        <v>122</v>
      </c>
      <c r="G53" s="14">
        <v>2080</v>
      </c>
      <c r="H53" s="8">
        <v>15.56</v>
      </c>
      <c r="I53" s="12">
        <f t="shared" si="6"/>
        <v>8091.2</v>
      </c>
      <c r="J53" s="12" t="e">
        <f t="shared" si="7"/>
        <v>#REF!</v>
      </c>
      <c r="K53" s="12">
        <f t="shared" si="9"/>
        <v>525.92999999999995</v>
      </c>
      <c r="L53" s="12">
        <f t="shared" si="8"/>
        <v>618.98</v>
      </c>
      <c r="M53" s="12" t="e">
        <f t="shared" si="4"/>
        <v>#REF!</v>
      </c>
    </row>
    <row r="54" spans="1:13" hidden="1" x14ac:dyDescent="0.25">
      <c r="A54" t="s">
        <v>14</v>
      </c>
      <c r="B54" t="s">
        <v>54</v>
      </c>
      <c r="D54" t="s">
        <v>68</v>
      </c>
      <c r="E54" s="7">
        <v>0.25</v>
      </c>
      <c r="F54" t="s">
        <v>122</v>
      </c>
      <c r="G54" s="14">
        <v>2080</v>
      </c>
      <c r="H54" s="8">
        <v>15.56</v>
      </c>
      <c r="I54" s="12">
        <f t="shared" si="6"/>
        <v>8091.2</v>
      </c>
      <c r="J54" s="12" t="e">
        <f t="shared" si="7"/>
        <v>#REF!</v>
      </c>
      <c r="K54" s="12">
        <f t="shared" si="9"/>
        <v>525.92999999999995</v>
      </c>
      <c r="L54" s="12">
        <f t="shared" si="8"/>
        <v>618.98</v>
      </c>
      <c r="M54" s="12" t="e">
        <f t="shared" si="4"/>
        <v>#REF!</v>
      </c>
    </row>
    <row r="55" spans="1:13" hidden="1" x14ac:dyDescent="0.25">
      <c r="A55" t="s">
        <v>19</v>
      </c>
      <c r="B55" t="s">
        <v>56</v>
      </c>
      <c r="D55" t="s">
        <v>91</v>
      </c>
      <c r="E55" s="7">
        <v>1</v>
      </c>
      <c r="F55" t="s">
        <v>122</v>
      </c>
      <c r="G55" s="14">
        <v>2080</v>
      </c>
      <c r="H55" s="8">
        <v>18.36</v>
      </c>
      <c r="I55" s="12">
        <f t="shared" si="6"/>
        <v>38188.800000000003</v>
      </c>
      <c r="J55" s="12" t="e">
        <f t="shared" si="7"/>
        <v>#REF!</v>
      </c>
      <c r="K55" s="12">
        <f t="shared" si="9"/>
        <v>2482.27</v>
      </c>
      <c r="L55" s="12">
        <f t="shared" si="8"/>
        <v>2921.44</v>
      </c>
      <c r="M55" s="12" t="e">
        <f t="shared" si="4"/>
        <v>#REF!</v>
      </c>
    </row>
    <row r="56" spans="1:13" hidden="1" x14ac:dyDescent="0.25">
      <c r="A56" t="s">
        <v>14</v>
      </c>
      <c r="B56" t="s">
        <v>15</v>
      </c>
      <c r="D56" t="s">
        <v>38</v>
      </c>
      <c r="E56" s="7">
        <v>0.7</v>
      </c>
      <c r="F56" t="s">
        <v>122</v>
      </c>
      <c r="G56" s="14">
        <v>2080</v>
      </c>
      <c r="H56" s="8">
        <v>24.68</v>
      </c>
      <c r="I56" s="12">
        <f t="shared" si="6"/>
        <v>35934.080000000002</v>
      </c>
      <c r="J56" s="12" t="e">
        <f t="shared" si="7"/>
        <v>#REF!</v>
      </c>
      <c r="K56" s="12">
        <f t="shared" si="9"/>
        <v>2335.7199999999998</v>
      </c>
      <c r="L56" s="12">
        <f t="shared" si="8"/>
        <v>2748.96</v>
      </c>
      <c r="M56" s="12" t="e">
        <f t="shared" si="4"/>
        <v>#REF!</v>
      </c>
    </row>
    <row r="57" spans="1:13" hidden="1" x14ac:dyDescent="0.25">
      <c r="A57" t="s">
        <v>62</v>
      </c>
      <c r="B57" t="s">
        <v>62</v>
      </c>
      <c r="D57" t="s">
        <v>38</v>
      </c>
      <c r="E57" s="7">
        <v>0.09</v>
      </c>
      <c r="F57" t="s">
        <v>122</v>
      </c>
      <c r="G57" s="14">
        <v>2080</v>
      </c>
      <c r="H57" s="8">
        <v>24.68</v>
      </c>
      <c r="I57" s="12">
        <f t="shared" si="6"/>
        <v>4620.0959999999995</v>
      </c>
      <c r="J57" s="12" t="e">
        <f t="shared" si="7"/>
        <v>#REF!</v>
      </c>
      <c r="K57" s="12">
        <f t="shared" si="9"/>
        <v>300.31</v>
      </c>
      <c r="L57" s="12">
        <f t="shared" si="8"/>
        <v>353.44</v>
      </c>
      <c r="M57" s="12" t="e">
        <f t="shared" si="4"/>
        <v>#REF!</v>
      </c>
    </row>
    <row r="58" spans="1:13" hidden="1" x14ac:dyDescent="0.25">
      <c r="A58" t="s">
        <v>58</v>
      </c>
      <c r="B58" t="s">
        <v>58</v>
      </c>
      <c r="D58" t="s">
        <v>38</v>
      </c>
      <c r="E58" s="7">
        <v>0.01</v>
      </c>
      <c r="F58" t="s">
        <v>122</v>
      </c>
      <c r="G58" s="14">
        <v>2080</v>
      </c>
      <c r="H58" s="8">
        <v>24.68</v>
      </c>
      <c r="I58" s="12">
        <f t="shared" si="6"/>
        <v>513.34400000000005</v>
      </c>
      <c r="J58" s="12" t="e">
        <f t="shared" si="7"/>
        <v>#REF!</v>
      </c>
      <c r="K58" s="12">
        <f t="shared" si="9"/>
        <v>33.369999999999997</v>
      </c>
      <c r="L58" s="12">
        <f t="shared" si="8"/>
        <v>39.270000000000003</v>
      </c>
      <c r="M58" s="12" t="e">
        <f t="shared" si="4"/>
        <v>#REF!</v>
      </c>
    </row>
    <row r="59" spans="1:13" hidden="1" x14ac:dyDescent="0.25">
      <c r="A59" t="s">
        <v>19</v>
      </c>
      <c r="B59" t="s">
        <v>19</v>
      </c>
      <c r="D59" t="s">
        <v>38</v>
      </c>
      <c r="E59" s="7">
        <v>0.2</v>
      </c>
      <c r="F59" t="s">
        <v>122</v>
      </c>
      <c r="G59" s="14">
        <v>2080</v>
      </c>
      <c r="H59" s="8">
        <v>24.68</v>
      </c>
      <c r="I59" s="12">
        <f t="shared" si="6"/>
        <v>10266.879999999999</v>
      </c>
      <c r="J59" s="12" t="e">
        <f t="shared" si="7"/>
        <v>#REF!</v>
      </c>
      <c r="K59" s="12">
        <f t="shared" si="9"/>
        <v>667.35</v>
      </c>
      <c r="L59" s="12">
        <f t="shared" si="8"/>
        <v>785.42</v>
      </c>
      <c r="M59" s="12" t="e">
        <f t="shared" si="4"/>
        <v>#REF!</v>
      </c>
    </row>
    <row r="60" spans="1:13" ht="14.25" hidden="1" customHeight="1" x14ac:dyDescent="0.25">
      <c r="A60" t="s">
        <v>19</v>
      </c>
      <c r="B60" t="s">
        <v>27</v>
      </c>
      <c r="D60" t="s">
        <v>92</v>
      </c>
      <c r="E60" s="7">
        <v>1</v>
      </c>
      <c r="F60" t="s">
        <v>122</v>
      </c>
      <c r="G60" s="14">
        <v>2080</v>
      </c>
      <c r="H60" s="8">
        <v>28.98</v>
      </c>
      <c r="I60" s="12">
        <f t="shared" si="6"/>
        <v>60278.400000000001</v>
      </c>
      <c r="J60" s="12" t="e">
        <f t="shared" si="7"/>
        <v>#REF!</v>
      </c>
      <c r="K60" s="12">
        <f t="shared" si="9"/>
        <v>3918.1</v>
      </c>
      <c r="L60" s="12">
        <f t="shared" si="8"/>
        <v>4611.3</v>
      </c>
      <c r="M60" s="12" t="e">
        <f t="shared" si="4"/>
        <v>#REF!</v>
      </c>
    </row>
    <row r="61" spans="1:13" hidden="1" x14ac:dyDescent="0.25">
      <c r="A61" t="s">
        <v>19</v>
      </c>
      <c r="B61" t="s">
        <v>93</v>
      </c>
      <c r="D61" t="s">
        <v>94</v>
      </c>
      <c r="E61" s="7">
        <v>1</v>
      </c>
      <c r="F61" t="s">
        <v>122</v>
      </c>
      <c r="G61" s="14">
        <v>2080</v>
      </c>
      <c r="H61" s="8">
        <v>22.61</v>
      </c>
      <c r="I61" s="12">
        <f t="shared" si="6"/>
        <v>47028.800000000003</v>
      </c>
      <c r="J61" s="12" t="e">
        <f t="shared" si="7"/>
        <v>#REF!</v>
      </c>
      <c r="K61" s="12">
        <f t="shared" si="9"/>
        <v>3056.87</v>
      </c>
      <c r="L61" s="12">
        <f t="shared" si="8"/>
        <v>3597.7</v>
      </c>
      <c r="M61" s="12" t="e">
        <f t="shared" si="4"/>
        <v>#REF!</v>
      </c>
    </row>
    <row r="62" spans="1:13" hidden="1" x14ac:dyDescent="0.25">
      <c r="A62" t="s">
        <v>14</v>
      </c>
      <c r="B62" t="s">
        <v>15</v>
      </c>
      <c r="D62" t="s">
        <v>40</v>
      </c>
      <c r="E62" s="7">
        <v>0.7</v>
      </c>
      <c r="F62" t="s">
        <v>122</v>
      </c>
      <c r="G62" s="14">
        <v>2080</v>
      </c>
      <c r="H62" s="8">
        <v>21.52</v>
      </c>
      <c r="I62" s="12">
        <f t="shared" si="6"/>
        <v>31333.119999999999</v>
      </c>
      <c r="J62" s="12" t="e">
        <f t="shared" si="7"/>
        <v>#REF!</v>
      </c>
      <c r="K62" s="12">
        <f t="shared" si="9"/>
        <v>2036.65</v>
      </c>
      <c r="L62" s="12">
        <f t="shared" si="8"/>
        <v>2396.98</v>
      </c>
      <c r="M62" s="12" t="e">
        <f t="shared" si="4"/>
        <v>#REF!</v>
      </c>
    </row>
    <row r="63" spans="1:13" hidden="1" x14ac:dyDescent="0.25">
      <c r="A63" t="s">
        <v>62</v>
      </c>
      <c r="B63" t="s">
        <v>62</v>
      </c>
      <c r="D63" t="s">
        <v>40</v>
      </c>
      <c r="E63" s="7">
        <v>0.09</v>
      </c>
      <c r="F63" t="s">
        <v>122</v>
      </c>
      <c r="G63" s="14">
        <v>2080</v>
      </c>
      <c r="H63" s="8">
        <v>21.52</v>
      </c>
      <c r="I63" s="12">
        <f t="shared" si="6"/>
        <v>4028.5439999999999</v>
      </c>
      <c r="J63" s="12" t="e">
        <f t="shared" si="7"/>
        <v>#REF!</v>
      </c>
      <c r="K63" s="12">
        <f t="shared" si="9"/>
        <v>261.86</v>
      </c>
      <c r="L63" s="12">
        <f t="shared" si="8"/>
        <v>308.18</v>
      </c>
      <c r="M63" s="12" t="e">
        <f t="shared" si="4"/>
        <v>#REF!</v>
      </c>
    </row>
    <row r="64" spans="1:13" hidden="1" x14ac:dyDescent="0.25">
      <c r="A64" t="s">
        <v>58</v>
      </c>
      <c r="B64" t="s">
        <v>58</v>
      </c>
      <c r="D64" t="s">
        <v>40</v>
      </c>
      <c r="E64" s="7">
        <v>0.01</v>
      </c>
      <c r="F64" t="s">
        <v>122</v>
      </c>
      <c r="G64" s="14">
        <v>2080</v>
      </c>
      <c r="H64" s="8">
        <v>21.52</v>
      </c>
      <c r="I64" s="12">
        <f t="shared" si="6"/>
        <v>447.61599999999999</v>
      </c>
      <c r="J64" s="12" t="e">
        <f t="shared" si="7"/>
        <v>#REF!</v>
      </c>
      <c r="K64" s="12">
        <f t="shared" si="9"/>
        <v>29.1</v>
      </c>
      <c r="L64" s="12">
        <f t="shared" si="8"/>
        <v>34.24</v>
      </c>
      <c r="M64" s="12" t="e">
        <f t="shared" si="4"/>
        <v>#REF!</v>
      </c>
    </row>
    <row r="65" spans="1:13" hidden="1" x14ac:dyDescent="0.25">
      <c r="A65" t="s">
        <v>19</v>
      </c>
      <c r="B65" t="s">
        <v>19</v>
      </c>
      <c r="D65" t="s">
        <v>40</v>
      </c>
      <c r="E65" s="7">
        <v>0.2</v>
      </c>
      <c r="F65" t="s">
        <v>122</v>
      </c>
      <c r="G65" s="14">
        <v>2080</v>
      </c>
      <c r="H65" s="8">
        <v>21.52</v>
      </c>
      <c r="I65" s="12">
        <f t="shared" si="6"/>
        <v>8952.32</v>
      </c>
      <c r="J65" s="12" t="e">
        <f t="shared" si="7"/>
        <v>#REF!</v>
      </c>
      <c r="K65" s="12">
        <f t="shared" si="9"/>
        <v>581.9</v>
      </c>
      <c r="L65" s="12">
        <f t="shared" si="8"/>
        <v>684.85</v>
      </c>
      <c r="M65" s="12" t="e">
        <f t="shared" si="4"/>
        <v>#REF!</v>
      </c>
    </row>
    <row r="66" spans="1:13" hidden="1" x14ac:dyDescent="0.25">
      <c r="A66" t="s">
        <v>14</v>
      </c>
      <c r="B66" t="s">
        <v>49</v>
      </c>
      <c r="D66" t="s">
        <v>50</v>
      </c>
      <c r="E66" s="7">
        <v>0.7</v>
      </c>
      <c r="F66" t="s">
        <v>122</v>
      </c>
      <c r="G66" s="14">
        <v>2080</v>
      </c>
      <c r="H66" s="8">
        <v>36.409999999999997</v>
      </c>
      <c r="I66" s="12">
        <f t="shared" ref="I66:I97" si="10">ROUND((+G66*E66)*H66,3)</f>
        <v>53012.959999999999</v>
      </c>
      <c r="J66" s="12" t="e">
        <f t="shared" ref="J66:J97" si="11">healthcare*E66</f>
        <v>#REF!</v>
      </c>
      <c r="K66" s="12">
        <f t="shared" si="9"/>
        <v>3445.84</v>
      </c>
      <c r="L66" s="12">
        <f t="shared" ref="L66:L97" si="12">ROUND(I66*0.0765,2)</f>
        <v>4055.49</v>
      </c>
      <c r="M66" s="12" t="e">
        <f t="shared" si="4"/>
        <v>#REF!</v>
      </c>
    </row>
    <row r="67" spans="1:13" hidden="1" x14ac:dyDescent="0.25">
      <c r="A67" t="s">
        <v>62</v>
      </c>
      <c r="B67" t="s">
        <v>62</v>
      </c>
      <c r="D67" t="s">
        <v>50</v>
      </c>
      <c r="E67" s="7">
        <v>0.09</v>
      </c>
      <c r="F67" t="s">
        <v>122</v>
      </c>
      <c r="G67" s="14">
        <v>2080</v>
      </c>
      <c r="H67" s="8">
        <v>36.409999999999997</v>
      </c>
      <c r="I67" s="12">
        <f t="shared" si="10"/>
        <v>6815.9520000000002</v>
      </c>
      <c r="J67" s="12" t="e">
        <f t="shared" si="11"/>
        <v>#REF!</v>
      </c>
      <c r="K67" s="12">
        <f t="shared" si="9"/>
        <v>443.04</v>
      </c>
      <c r="L67" s="12">
        <f t="shared" si="12"/>
        <v>521.41999999999996</v>
      </c>
      <c r="M67" s="12" t="e">
        <f t="shared" si="4"/>
        <v>#REF!</v>
      </c>
    </row>
    <row r="68" spans="1:13" hidden="1" x14ac:dyDescent="0.25">
      <c r="A68" t="s">
        <v>58</v>
      </c>
      <c r="B68" t="s">
        <v>58</v>
      </c>
      <c r="D68" t="s">
        <v>50</v>
      </c>
      <c r="E68" s="7">
        <v>0.01</v>
      </c>
      <c r="F68" t="s">
        <v>122</v>
      </c>
      <c r="G68" s="14">
        <v>2080</v>
      </c>
      <c r="H68" s="8">
        <v>36.409999999999997</v>
      </c>
      <c r="I68" s="12">
        <f t="shared" si="10"/>
        <v>757.32799999999997</v>
      </c>
      <c r="J68" s="12" t="e">
        <f t="shared" si="11"/>
        <v>#REF!</v>
      </c>
      <c r="K68" s="12">
        <f t="shared" si="9"/>
        <v>49.23</v>
      </c>
      <c r="L68" s="12">
        <f t="shared" si="12"/>
        <v>57.94</v>
      </c>
      <c r="M68" s="12" t="e">
        <f t="shared" si="4"/>
        <v>#REF!</v>
      </c>
    </row>
    <row r="69" spans="1:13" hidden="1" x14ac:dyDescent="0.25">
      <c r="A69" t="s">
        <v>19</v>
      </c>
      <c r="B69" t="s">
        <v>19</v>
      </c>
      <c r="D69" t="s">
        <v>50</v>
      </c>
      <c r="E69" s="7">
        <v>0.2</v>
      </c>
      <c r="F69" t="s">
        <v>122</v>
      </c>
      <c r="G69" s="14">
        <v>2080</v>
      </c>
      <c r="H69" s="8">
        <v>36.409999999999997</v>
      </c>
      <c r="I69" s="12">
        <f t="shared" si="10"/>
        <v>15146.56</v>
      </c>
      <c r="J69" s="12" t="e">
        <f t="shared" si="11"/>
        <v>#REF!</v>
      </c>
      <c r="K69" s="12">
        <f t="shared" si="9"/>
        <v>984.53</v>
      </c>
      <c r="L69" s="12">
        <f t="shared" si="12"/>
        <v>1158.71</v>
      </c>
      <c r="M69" s="12" t="e">
        <f t="shared" si="4"/>
        <v>#REF!</v>
      </c>
    </row>
    <row r="70" spans="1:13" hidden="1" x14ac:dyDescent="0.25">
      <c r="A70" t="s">
        <v>14</v>
      </c>
      <c r="B70" t="s">
        <v>22</v>
      </c>
      <c r="D70" t="s">
        <v>95</v>
      </c>
      <c r="E70" s="7">
        <v>1</v>
      </c>
      <c r="F70" t="s">
        <v>122</v>
      </c>
      <c r="G70" s="14">
        <v>2080</v>
      </c>
      <c r="H70" s="8">
        <v>23.93</v>
      </c>
      <c r="I70" s="12">
        <f t="shared" si="10"/>
        <v>49774.400000000001</v>
      </c>
      <c r="J70" s="12" t="e">
        <f t="shared" si="11"/>
        <v>#REF!</v>
      </c>
      <c r="K70" s="12">
        <v>0</v>
      </c>
      <c r="L70" s="12">
        <f t="shared" si="12"/>
        <v>3807.74</v>
      </c>
      <c r="M70" s="12" t="e">
        <f t="shared" si="4"/>
        <v>#REF!</v>
      </c>
    </row>
    <row r="71" spans="1:13" hidden="1" x14ac:dyDescent="0.25">
      <c r="A71" t="s">
        <v>9</v>
      </c>
      <c r="B71" t="s">
        <v>10</v>
      </c>
      <c r="C71" t="s">
        <v>134</v>
      </c>
      <c r="D71" t="s">
        <v>13</v>
      </c>
      <c r="E71" s="7">
        <v>1</v>
      </c>
      <c r="F71" t="s">
        <v>122</v>
      </c>
      <c r="G71" s="14">
        <v>2080</v>
      </c>
      <c r="H71" s="8">
        <v>42.59</v>
      </c>
      <c r="I71" s="12">
        <f t="shared" si="10"/>
        <v>88587.199999999997</v>
      </c>
      <c r="J71" s="12" t="e">
        <f t="shared" si="11"/>
        <v>#REF!</v>
      </c>
      <c r="K71" s="12">
        <f>ROUND(+I71*0.065,2)</f>
        <v>5758.17</v>
      </c>
      <c r="L71" s="12">
        <f t="shared" si="12"/>
        <v>6776.92</v>
      </c>
      <c r="M71" s="12" t="e">
        <f t="shared" si="4"/>
        <v>#REF!</v>
      </c>
    </row>
    <row r="72" spans="1:13" hidden="1" x14ac:dyDescent="0.25">
      <c r="A72" t="s">
        <v>62</v>
      </c>
      <c r="B72" t="s">
        <v>70</v>
      </c>
      <c r="D72" t="s">
        <v>82</v>
      </c>
      <c r="E72" s="7">
        <v>1</v>
      </c>
      <c r="F72" t="s">
        <v>122</v>
      </c>
      <c r="G72" s="14">
        <v>2080</v>
      </c>
      <c r="H72" s="8">
        <v>17.100000000000001</v>
      </c>
      <c r="I72" s="12">
        <f t="shared" si="10"/>
        <v>35568</v>
      </c>
      <c r="J72" s="12" t="e">
        <f t="shared" si="11"/>
        <v>#REF!</v>
      </c>
      <c r="K72" s="12">
        <f>ROUND(+I72*0.065,2)</f>
        <v>2311.92</v>
      </c>
      <c r="L72" s="12">
        <f t="shared" si="12"/>
        <v>2720.95</v>
      </c>
      <c r="M72" s="12" t="e">
        <f t="shared" si="4"/>
        <v>#REF!</v>
      </c>
    </row>
    <row r="73" spans="1:13" hidden="1" x14ac:dyDescent="0.25">
      <c r="A73" t="s">
        <v>14</v>
      </c>
      <c r="B73" t="s">
        <v>24</v>
      </c>
      <c r="D73" t="s">
        <v>96</v>
      </c>
      <c r="E73" s="7">
        <v>1</v>
      </c>
      <c r="F73" t="s">
        <v>122</v>
      </c>
      <c r="G73" s="14">
        <v>2080</v>
      </c>
      <c r="H73" s="8">
        <v>12.78</v>
      </c>
      <c r="I73" s="12">
        <f t="shared" si="10"/>
        <v>26582.400000000001</v>
      </c>
      <c r="J73" s="12" t="e">
        <f t="shared" si="11"/>
        <v>#REF!</v>
      </c>
      <c r="K73" s="12">
        <v>0</v>
      </c>
      <c r="L73" s="12">
        <f t="shared" si="12"/>
        <v>2033.55</v>
      </c>
      <c r="M73" s="12" t="e">
        <f t="shared" si="4"/>
        <v>#REF!</v>
      </c>
    </row>
    <row r="74" spans="1:13" hidden="1" x14ac:dyDescent="0.25">
      <c r="A74" t="s">
        <v>19</v>
      </c>
      <c r="B74" t="s">
        <v>20</v>
      </c>
      <c r="D74" t="s">
        <v>97</v>
      </c>
      <c r="E74" s="7">
        <v>1</v>
      </c>
      <c r="F74" t="s">
        <v>122</v>
      </c>
      <c r="G74" s="14">
        <v>2080</v>
      </c>
      <c r="H74" s="8">
        <v>15.58</v>
      </c>
      <c r="I74" s="12">
        <f t="shared" si="10"/>
        <v>32406.400000000001</v>
      </c>
      <c r="J74" s="12" t="e">
        <f t="shared" si="11"/>
        <v>#REF!</v>
      </c>
      <c r="K74" s="12">
        <f>ROUND(+I74*0.065,2)</f>
        <v>2106.42</v>
      </c>
      <c r="L74" s="12">
        <f t="shared" si="12"/>
        <v>2479.09</v>
      </c>
      <c r="M74" s="12" t="e">
        <f t="shared" ref="M74:M130" si="13">SUM(I74:L74)</f>
        <v>#REF!</v>
      </c>
    </row>
    <row r="75" spans="1:13" hidden="1" x14ac:dyDescent="0.25">
      <c r="A75" t="s">
        <v>14</v>
      </c>
      <c r="B75" t="s">
        <v>22</v>
      </c>
      <c r="D75" t="s">
        <v>98</v>
      </c>
      <c r="E75" s="7">
        <v>1</v>
      </c>
      <c r="F75" t="s">
        <v>122</v>
      </c>
      <c r="G75" s="14">
        <v>2080</v>
      </c>
      <c r="H75" s="8">
        <v>18.21</v>
      </c>
      <c r="I75" s="12">
        <f t="shared" si="10"/>
        <v>37876.800000000003</v>
      </c>
      <c r="J75" s="12" t="e">
        <f t="shared" si="11"/>
        <v>#REF!</v>
      </c>
      <c r="K75" s="12">
        <v>0</v>
      </c>
      <c r="L75" s="12">
        <f t="shared" si="12"/>
        <v>2897.58</v>
      </c>
      <c r="M75" s="12" t="e">
        <f t="shared" si="13"/>
        <v>#REF!</v>
      </c>
    </row>
    <row r="76" spans="1:13" hidden="1" x14ac:dyDescent="0.25">
      <c r="A76" t="s">
        <v>14</v>
      </c>
      <c r="B76" t="s">
        <v>29</v>
      </c>
      <c r="D76" t="s">
        <v>34</v>
      </c>
      <c r="E76" s="7">
        <v>1</v>
      </c>
      <c r="F76" t="s">
        <v>122</v>
      </c>
      <c r="G76" s="14">
        <v>2080</v>
      </c>
      <c r="H76" s="8">
        <v>37.01</v>
      </c>
      <c r="I76" s="12">
        <f t="shared" si="10"/>
        <v>76980.800000000003</v>
      </c>
      <c r="J76" s="12" t="e">
        <f t="shared" si="11"/>
        <v>#REF!</v>
      </c>
      <c r="K76" s="12">
        <f>ROUND(+I76*0.065,2)</f>
        <v>5003.75</v>
      </c>
      <c r="L76" s="12">
        <f t="shared" si="12"/>
        <v>5889.03</v>
      </c>
      <c r="M76" s="12" t="e">
        <f t="shared" si="13"/>
        <v>#REF!</v>
      </c>
    </row>
    <row r="77" spans="1:13" hidden="1" x14ac:dyDescent="0.25">
      <c r="A77" t="s">
        <v>14</v>
      </c>
      <c r="B77" t="s">
        <v>24</v>
      </c>
      <c r="D77" t="s">
        <v>47</v>
      </c>
      <c r="E77" s="7">
        <v>1</v>
      </c>
      <c r="F77" t="s">
        <v>122</v>
      </c>
      <c r="G77" s="14">
        <v>2080</v>
      </c>
      <c r="H77" s="8">
        <v>40.68</v>
      </c>
      <c r="I77" s="12">
        <f t="shared" si="10"/>
        <v>84614.399999999994</v>
      </c>
      <c r="J77" s="12" t="e">
        <f t="shared" si="11"/>
        <v>#REF!</v>
      </c>
      <c r="K77" s="12">
        <v>0</v>
      </c>
      <c r="L77" s="12">
        <f t="shared" si="12"/>
        <v>6473</v>
      </c>
      <c r="M77" s="12" t="e">
        <f t="shared" si="13"/>
        <v>#REF!</v>
      </c>
    </row>
    <row r="78" spans="1:13" hidden="1" x14ac:dyDescent="0.25">
      <c r="A78" t="s">
        <v>14</v>
      </c>
      <c r="B78" t="s">
        <v>51</v>
      </c>
      <c r="D78" t="s">
        <v>53</v>
      </c>
      <c r="E78" s="7">
        <v>1</v>
      </c>
      <c r="F78" t="s">
        <v>122</v>
      </c>
      <c r="G78" s="14">
        <v>2080</v>
      </c>
      <c r="H78" s="8">
        <v>21.05</v>
      </c>
      <c r="I78" s="12">
        <f t="shared" si="10"/>
        <v>43784</v>
      </c>
      <c r="J78" s="12" t="e">
        <f t="shared" si="11"/>
        <v>#REF!</v>
      </c>
      <c r="K78" s="12">
        <f>ROUND(+I78*0.065,2)</f>
        <v>2845.96</v>
      </c>
      <c r="L78" s="12">
        <f t="shared" si="12"/>
        <v>3349.48</v>
      </c>
      <c r="M78" s="12" t="e">
        <f t="shared" si="13"/>
        <v>#REF!</v>
      </c>
    </row>
    <row r="79" spans="1:13" hidden="1" x14ac:dyDescent="0.25">
      <c r="A79" t="s">
        <v>14</v>
      </c>
      <c r="B79" t="s">
        <v>24</v>
      </c>
      <c r="D79" t="s">
        <v>99</v>
      </c>
      <c r="E79" s="7">
        <v>1</v>
      </c>
      <c r="F79" t="s">
        <v>122</v>
      </c>
      <c r="G79" s="14">
        <v>2080</v>
      </c>
      <c r="H79" s="8">
        <v>12.78</v>
      </c>
      <c r="I79" s="12">
        <f t="shared" si="10"/>
        <v>26582.400000000001</v>
      </c>
      <c r="J79" s="12" t="e">
        <f t="shared" si="11"/>
        <v>#REF!</v>
      </c>
      <c r="K79" s="12">
        <v>0</v>
      </c>
      <c r="L79" s="12">
        <f t="shared" si="12"/>
        <v>2033.55</v>
      </c>
      <c r="M79" s="12" t="e">
        <f t="shared" si="13"/>
        <v>#REF!</v>
      </c>
    </row>
    <row r="80" spans="1:13" hidden="1" x14ac:dyDescent="0.25">
      <c r="A80" t="s">
        <v>14</v>
      </c>
      <c r="B80" t="s">
        <v>24</v>
      </c>
      <c r="D80" t="s">
        <v>100</v>
      </c>
      <c r="E80" s="7">
        <v>1</v>
      </c>
      <c r="F80" t="s">
        <v>122</v>
      </c>
      <c r="G80" s="14">
        <v>2080</v>
      </c>
      <c r="H80" s="8">
        <v>13.29</v>
      </c>
      <c r="I80" s="12">
        <f t="shared" si="10"/>
        <v>27643.200000000001</v>
      </c>
      <c r="J80" s="12" t="e">
        <f t="shared" si="11"/>
        <v>#REF!</v>
      </c>
      <c r="K80" s="12">
        <v>0</v>
      </c>
      <c r="L80" s="12">
        <f t="shared" si="12"/>
        <v>2114.6999999999998</v>
      </c>
      <c r="M80" s="12" t="e">
        <f t="shared" si="13"/>
        <v>#REF!</v>
      </c>
    </row>
    <row r="81" spans="1:13" hidden="1" x14ac:dyDescent="0.25">
      <c r="A81" t="s">
        <v>14</v>
      </c>
      <c r="B81" t="s">
        <v>24</v>
      </c>
      <c r="D81" t="s">
        <v>101</v>
      </c>
      <c r="E81" s="7">
        <v>1</v>
      </c>
      <c r="F81" t="s">
        <v>122</v>
      </c>
      <c r="G81" s="14">
        <v>2080</v>
      </c>
      <c r="H81" s="8">
        <v>17.45</v>
      </c>
      <c r="I81" s="12">
        <f t="shared" si="10"/>
        <v>36296</v>
      </c>
      <c r="J81" s="12" t="e">
        <f t="shared" si="11"/>
        <v>#REF!</v>
      </c>
      <c r="K81" s="12">
        <v>0</v>
      </c>
      <c r="L81" s="12">
        <f t="shared" si="12"/>
        <v>2776.64</v>
      </c>
      <c r="M81" s="12" t="e">
        <f t="shared" si="13"/>
        <v>#REF!</v>
      </c>
    </row>
    <row r="82" spans="1:13" hidden="1" x14ac:dyDescent="0.25">
      <c r="A82" t="s">
        <v>19</v>
      </c>
      <c r="B82" t="s">
        <v>20</v>
      </c>
      <c r="D82" t="s">
        <v>102</v>
      </c>
      <c r="E82" s="7">
        <v>1</v>
      </c>
      <c r="F82" t="s">
        <v>122</v>
      </c>
      <c r="G82" s="14">
        <v>2080</v>
      </c>
      <c r="H82" s="8">
        <v>37.01</v>
      </c>
      <c r="I82" s="12">
        <f t="shared" si="10"/>
        <v>76980.800000000003</v>
      </c>
      <c r="J82" s="12" t="e">
        <f t="shared" si="11"/>
        <v>#REF!</v>
      </c>
      <c r="K82" s="12">
        <f>ROUND(+I82*0.065,2)</f>
        <v>5003.75</v>
      </c>
      <c r="L82" s="12">
        <f t="shared" si="12"/>
        <v>5889.03</v>
      </c>
      <c r="M82" s="12" t="e">
        <f t="shared" si="13"/>
        <v>#REF!</v>
      </c>
    </row>
    <row r="83" spans="1:13" hidden="1" x14ac:dyDescent="0.25">
      <c r="A83" t="s">
        <v>14</v>
      </c>
      <c r="B83" t="s">
        <v>63</v>
      </c>
      <c r="D83" t="s">
        <v>66</v>
      </c>
      <c r="E83" s="7">
        <v>1</v>
      </c>
      <c r="F83" t="s">
        <v>122</v>
      </c>
      <c r="G83" s="14">
        <v>2080</v>
      </c>
      <c r="H83" s="8">
        <v>19.88</v>
      </c>
      <c r="I83" s="12">
        <f t="shared" si="10"/>
        <v>41350.400000000001</v>
      </c>
      <c r="J83" s="12" t="e">
        <f t="shared" si="11"/>
        <v>#REF!</v>
      </c>
      <c r="K83" s="12">
        <v>0</v>
      </c>
      <c r="L83" s="12">
        <f t="shared" si="12"/>
        <v>3163.31</v>
      </c>
      <c r="M83" s="12" t="e">
        <f t="shared" si="13"/>
        <v>#REF!</v>
      </c>
    </row>
    <row r="84" spans="1:13" hidden="1" x14ac:dyDescent="0.25">
      <c r="A84" t="s">
        <v>14</v>
      </c>
      <c r="B84" t="s">
        <v>61</v>
      </c>
      <c r="C84" t="s">
        <v>138</v>
      </c>
      <c r="D84" t="s">
        <v>26</v>
      </c>
      <c r="E84" s="7">
        <v>0.34</v>
      </c>
      <c r="F84" t="s">
        <v>122</v>
      </c>
      <c r="G84" s="14">
        <v>2080</v>
      </c>
      <c r="H84" s="8">
        <v>27.21</v>
      </c>
      <c r="I84" s="12">
        <f t="shared" si="10"/>
        <v>19242.912</v>
      </c>
      <c r="J84" s="12" t="e">
        <f t="shared" si="11"/>
        <v>#REF!</v>
      </c>
      <c r="K84" s="12">
        <f t="shared" ref="K84:K90" si="14">ROUND(+I84*0.065,2)</f>
        <v>1250.79</v>
      </c>
      <c r="L84" s="12">
        <f t="shared" si="12"/>
        <v>1472.08</v>
      </c>
      <c r="M84" s="12" t="e">
        <f t="shared" si="13"/>
        <v>#REF!</v>
      </c>
    </row>
    <row r="85" spans="1:13" hidden="1" x14ac:dyDescent="0.25">
      <c r="A85" t="s">
        <v>58</v>
      </c>
      <c r="B85" t="s">
        <v>58</v>
      </c>
      <c r="D85" t="s">
        <v>26</v>
      </c>
      <c r="E85" s="7">
        <v>0.22</v>
      </c>
      <c r="F85" t="s">
        <v>122</v>
      </c>
      <c r="G85" s="14">
        <v>2080</v>
      </c>
      <c r="H85" s="8">
        <v>27.21</v>
      </c>
      <c r="I85" s="12">
        <f t="shared" si="10"/>
        <v>12451.296</v>
      </c>
      <c r="J85" s="12" t="e">
        <f t="shared" si="11"/>
        <v>#REF!</v>
      </c>
      <c r="K85" s="12">
        <f t="shared" si="14"/>
        <v>809.33</v>
      </c>
      <c r="L85" s="12">
        <f t="shared" si="12"/>
        <v>952.52</v>
      </c>
      <c r="M85" s="12" t="e">
        <f t="shared" si="13"/>
        <v>#REF!</v>
      </c>
    </row>
    <row r="86" spans="1:13" hidden="1" x14ac:dyDescent="0.25">
      <c r="A86" t="s">
        <v>19</v>
      </c>
      <c r="B86" t="s">
        <v>20</v>
      </c>
      <c r="D86" t="s">
        <v>26</v>
      </c>
      <c r="E86" s="7">
        <v>0.22</v>
      </c>
      <c r="F86" t="s">
        <v>122</v>
      </c>
      <c r="G86" s="14">
        <v>2080</v>
      </c>
      <c r="H86" s="8">
        <v>27.21</v>
      </c>
      <c r="I86" s="12">
        <f t="shared" si="10"/>
        <v>12451.296</v>
      </c>
      <c r="J86" s="12" t="e">
        <f t="shared" si="11"/>
        <v>#REF!</v>
      </c>
      <c r="K86" s="12">
        <f t="shared" si="14"/>
        <v>809.33</v>
      </c>
      <c r="L86" s="12">
        <f t="shared" si="12"/>
        <v>952.52</v>
      </c>
      <c r="M86" s="12" t="e">
        <f t="shared" si="13"/>
        <v>#REF!</v>
      </c>
    </row>
    <row r="87" spans="1:13" hidden="1" x14ac:dyDescent="0.25">
      <c r="A87" t="s">
        <v>19</v>
      </c>
      <c r="B87" t="s">
        <v>27</v>
      </c>
      <c r="D87" t="s">
        <v>26</v>
      </c>
      <c r="E87" s="7">
        <v>0.22</v>
      </c>
      <c r="F87" t="s">
        <v>122</v>
      </c>
      <c r="G87" s="14">
        <v>2080</v>
      </c>
      <c r="H87" s="8">
        <v>27.21</v>
      </c>
      <c r="I87" s="12">
        <f t="shared" si="10"/>
        <v>12451.296</v>
      </c>
      <c r="J87" s="12" t="e">
        <f t="shared" si="11"/>
        <v>#REF!</v>
      </c>
      <c r="K87" s="12">
        <f t="shared" si="14"/>
        <v>809.33</v>
      </c>
      <c r="L87" s="12">
        <f t="shared" si="12"/>
        <v>952.52</v>
      </c>
      <c r="M87" s="12" t="e">
        <f t="shared" si="13"/>
        <v>#REF!</v>
      </c>
    </row>
    <row r="88" spans="1:13" hidden="1" x14ac:dyDescent="0.25">
      <c r="A88" t="s">
        <v>14</v>
      </c>
      <c r="B88" t="s">
        <v>41</v>
      </c>
      <c r="D88" s="11" t="s">
        <v>59</v>
      </c>
      <c r="E88" s="7">
        <v>1</v>
      </c>
      <c r="F88" t="s">
        <v>122</v>
      </c>
      <c r="G88" s="14">
        <v>2080</v>
      </c>
      <c r="H88" s="8">
        <v>14.28</v>
      </c>
      <c r="I88" s="12">
        <f t="shared" si="10"/>
        <v>29702.400000000001</v>
      </c>
      <c r="J88" s="12" t="e">
        <f t="shared" si="11"/>
        <v>#REF!</v>
      </c>
      <c r="K88" s="12">
        <f t="shared" si="14"/>
        <v>1930.66</v>
      </c>
      <c r="L88" s="12">
        <f t="shared" si="12"/>
        <v>2272.23</v>
      </c>
      <c r="M88" s="12" t="e">
        <f t="shared" si="13"/>
        <v>#REF!</v>
      </c>
    </row>
    <row r="89" spans="1:13" hidden="1" x14ac:dyDescent="0.25">
      <c r="A89" t="s">
        <v>62</v>
      </c>
      <c r="B89" t="s">
        <v>70</v>
      </c>
      <c r="D89" t="s">
        <v>83</v>
      </c>
      <c r="E89" s="7">
        <v>1</v>
      </c>
      <c r="F89" t="s">
        <v>122</v>
      </c>
      <c r="G89" s="14">
        <v>2080</v>
      </c>
      <c r="H89" s="8">
        <v>15.44</v>
      </c>
      <c r="I89" s="12">
        <f t="shared" si="10"/>
        <v>32115.200000000001</v>
      </c>
      <c r="J89" s="12" t="e">
        <f t="shared" si="11"/>
        <v>#REF!</v>
      </c>
      <c r="K89" s="12">
        <f t="shared" si="14"/>
        <v>2087.4899999999998</v>
      </c>
      <c r="L89" s="12">
        <f t="shared" si="12"/>
        <v>2456.81</v>
      </c>
      <c r="M89" s="12" t="e">
        <f t="shared" si="13"/>
        <v>#REF!</v>
      </c>
    </row>
    <row r="90" spans="1:13" hidden="1" x14ac:dyDescent="0.25">
      <c r="A90" t="s">
        <v>78</v>
      </c>
      <c r="B90" t="s">
        <v>79</v>
      </c>
      <c r="D90" t="s">
        <v>80</v>
      </c>
      <c r="E90" s="7">
        <v>1</v>
      </c>
      <c r="F90" t="s">
        <v>122</v>
      </c>
      <c r="G90" s="14">
        <v>2080</v>
      </c>
      <c r="H90" s="8">
        <v>16.98</v>
      </c>
      <c r="I90" s="12">
        <f t="shared" si="10"/>
        <v>35318.400000000001</v>
      </c>
      <c r="J90" s="12" t="e">
        <f t="shared" si="11"/>
        <v>#REF!</v>
      </c>
      <c r="K90" s="12">
        <f t="shared" si="14"/>
        <v>2295.6999999999998</v>
      </c>
      <c r="L90" s="12">
        <f t="shared" si="12"/>
        <v>2701.86</v>
      </c>
      <c r="M90" s="12" t="e">
        <f t="shared" si="13"/>
        <v>#REF!</v>
      </c>
    </row>
    <row r="91" spans="1:13" hidden="1" x14ac:dyDescent="0.25">
      <c r="A91" t="s">
        <v>14</v>
      </c>
      <c r="B91" t="s">
        <v>22</v>
      </c>
      <c r="D91" t="s">
        <v>103</v>
      </c>
      <c r="E91" s="7">
        <v>1</v>
      </c>
      <c r="F91" t="s">
        <v>122</v>
      </c>
      <c r="G91" s="14">
        <v>2080</v>
      </c>
      <c r="H91" s="8">
        <v>19.600000000000001</v>
      </c>
      <c r="I91" s="12">
        <f t="shared" si="10"/>
        <v>40768</v>
      </c>
      <c r="J91" s="12" t="e">
        <f t="shared" si="11"/>
        <v>#REF!</v>
      </c>
      <c r="K91" s="12">
        <v>0</v>
      </c>
      <c r="L91" s="12">
        <f t="shared" si="12"/>
        <v>3118.75</v>
      </c>
      <c r="M91" s="12" t="e">
        <f t="shared" si="13"/>
        <v>#REF!</v>
      </c>
    </row>
    <row r="92" spans="1:13" hidden="1" x14ac:dyDescent="0.25">
      <c r="A92" t="s">
        <v>62</v>
      </c>
      <c r="B92" t="s">
        <v>70</v>
      </c>
      <c r="D92" t="s">
        <v>85</v>
      </c>
      <c r="E92" s="7">
        <v>1</v>
      </c>
      <c r="F92" t="s">
        <v>122</v>
      </c>
      <c r="G92" s="14">
        <v>2080</v>
      </c>
      <c r="H92" s="8">
        <v>30.28</v>
      </c>
      <c r="I92" s="12">
        <f t="shared" si="10"/>
        <v>62982.400000000001</v>
      </c>
      <c r="J92" s="12" t="e">
        <f t="shared" si="11"/>
        <v>#REF!</v>
      </c>
      <c r="K92" s="12">
        <f>ROUND(+I92*0.065,2)</f>
        <v>4093.86</v>
      </c>
      <c r="L92" s="12">
        <f t="shared" si="12"/>
        <v>4818.1499999999996</v>
      </c>
      <c r="M92" s="12" t="e">
        <f t="shared" si="13"/>
        <v>#REF!</v>
      </c>
    </row>
    <row r="93" spans="1:13" hidden="1" x14ac:dyDescent="0.25">
      <c r="A93" t="s">
        <v>14</v>
      </c>
      <c r="B93" t="s">
        <v>22</v>
      </c>
      <c r="D93" t="s">
        <v>104</v>
      </c>
      <c r="E93" s="7">
        <v>1</v>
      </c>
      <c r="F93" t="s">
        <v>122</v>
      </c>
      <c r="G93" s="14">
        <v>2080</v>
      </c>
      <c r="H93" s="8">
        <v>21.09</v>
      </c>
      <c r="I93" s="12">
        <f t="shared" si="10"/>
        <v>43867.199999999997</v>
      </c>
      <c r="J93" s="12" t="e">
        <f t="shared" si="11"/>
        <v>#REF!</v>
      </c>
      <c r="K93" s="12">
        <v>0</v>
      </c>
      <c r="L93" s="12">
        <f t="shared" si="12"/>
        <v>3355.84</v>
      </c>
      <c r="M93" s="12" t="e">
        <f t="shared" si="13"/>
        <v>#REF!</v>
      </c>
    </row>
    <row r="94" spans="1:13" hidden="1" x14ac:dyDescent="0.25">
      <c r="A94" t="s">
        <v>58</v>
      </c>
      <c r="B94" t="s">
        <v>58</v>
      </c>
      <c r="D94" s="11" t="s">
        <v>69</v>
      </c>
      <c r="E94" s="7">
        <v>0.25</v>
      </c>
      <c r="F94" t="s">
        <v>122</v>
      </c>
      <c r="G94" s="14">
        <v>2080</v>
      </c>
      <c r="H94" s="8">
        <v>14.28</v>
      </c>
      <c r="I94" s="12">
        <f t="shared" si="10"/>
        <v>7425.6</v>
      </c>
      <c r="J94" s="12" t="e">
        <f t="shared" si="11"/>
        <v>#REF!</v>
      </c>
      <c r="K94" s="12">
        <f t="shared" ref="K94:K99" si="15">ROUND(+I94*0.065,2)</f>
        <v>482.66</v>
      </c>
      <c r="L94" s="12">
        <f t="shared" si="12"/>
        <v>568.05999999999995</v>
      </c>
      <c r="M94" s="12" t="e">
        <f t="shared" si="13"/>
        <v>#REF!</v>
      </c>
    </row>
    <row r="95" spans="1:13" hidden="1" x14ac:dyDescent="0.25">
      <c r="A95" t="s">
        <v>19</v>
      </c>
      <c r="B95" t="s">
        <v>57</v>
      </c>
      <c r="D95" s="11" t="s">
        <v>69</v>
      </c>
      <c r="E95" s="7">
        <v>0.25</v>
      </c>
      <c r="F95" t="s">
        <v>122</v>
      </c>
      <c r="G95" s="14">
        <v>2080</v>
      </c>
      <c r="H95" s="8">
        <v>14.28</v>
      </c>
      <c r="I95" s="12">
        <f t="shared" si="10"/>
        <v>7425.6</v>
      </c>
      <c r="J95" s="12" t="e">
        <f t="shared" si="11"/>
        <v>#REF!</v>
      </c>
      <c r="K95" s="12">
        <f t="shared" si="15"/>
        <v>482.66</v>
      </c>
      <c r="L95" s="12">
        <f t="shared" si="12"/>
        <v>568.05999999999995</v>
      </c>
      <c r="M95" s="12" t="e">
        <f t="shared" si="13"/>
        <v>#REF!</v>
      </c>
    </row>
    <row r="96" spans="1:13" hidden="1" x14ac:dyDescent="0.25">
      <c r="A96" t="s">
        <v>19</v>
      </c>
      <c r="B96" t="s">
        <v>56</v>
      </c>
      <c r="D96" s="11" t="s">
        <v>69</v>
      </c>
      <c r="E96" s="7">
        <v>0.25</v>
      </c>
      <c r="F96" t="s">
        <v>122</v>
      </c>
      <c r="G96" s="14">
        <v>2080</v>
      </c>
      <c r="H96" s="8">
        <v>14.28</v>
      </c>
      <c r="I96" s="12">
        <f t="shared" si="10"/>
        <v>7425.6</v>
      </c>
      <c r="J96" s="12" t="e">
        <f t="shared" si="11"/>
        <v>#REF!</v>
      </c>
      <c r="K96" s="12">
        <f t="shared" si="15"/>
        <v>482.66</v>
      </c>
      <c r="L96" s="12">
        <f t="shared" si="12"/>
        <v>568.05999999999995</v>
      </c>
      <c r="M96" s="12" t="e">
        <f t="shared" si="13"/>
        <v>#REF!</v>
      </c>
    </row>
    <row r="97" spans="1:13" hidden="1" x14ac:dyDescent="0.25">
      <c r="A97" t="s">
        <v>14</v>
      </c>
      <c r="B97" t="s">
        <v>54</v>
      </c>
      <c r="D97" s="11" t="s">
        <v>69</v>
      </c>
      <c r="E97" s="7">
        <v>0.25</v>
      </c>
      <c r="F97" t="s">
        <v>122</v>
      </c>
      <c r="G97" s="14">
        <v>2080</v>
      </c>
      <c r="H97" s="8">
        <v>14.28</v>
      </c>
      <c r="I97" s="12">
        <f t="shared" si="10"/>
        <v>7425.6</v>
      </c>
      <c r="J97" s="12" t="e">
        <f t="shared" si="11"/>
        <v>#REF!</v>
      </c>
      <c r="K97" s="12">
        <f t="shared" si="15"/>
        <v>482.66</v>
      </c>
      <c r="L97" s="12">
        <f t="shared" si="12"/>
        <v>568.05999999999995</v>
      </c>
      <c r="M97" s="12" t="e">
        <f t="shared" si="13"/>
        <v>#REF!</v>
      </c>
    </row>
    <row r="98" spans="1:13" hidden="1" x14ac:dyDescent="0.25">
      <c r="A98" t="s">
        <v>19</v>
      </c>
      <c r="B98" t="s">
        <v>20</v>
      </c>
      <c r="D98" t="s">
        <v>105</v>
      </c>
      <c r="E98" s="7">
        <v>1</v>
      </c>
      <c r="F98" t="s">
        <v>122</v>
      </c>
      <c r="G98" s="14">
        <v>2080</v>
      </c>
      <c r="H98" s="8">
        <v>18.36</v>
      </c>
      <c r="I98" s="12">
        <f t="shared" ref="I98:I120" si="16">ROUND((+G98*E98)*H98,3)</f>
        <v>38188.800000000003</v>
      </c>
      <c r="J98" s="12" t="e">
        <f t="shared" ref="J98:J115" si="17">healthcare*E98</f>
        <v>#REF!</v>
      </c>
      <c r="K98" s="12">
        <f t="shared" si="15"/>
        <v>2482.27</v>
      </c>
      <c r="L98" s="12">
        <f t="shared" ref="L98:L120" si="18">ROUND(I98*0.0765,2)</f>
        <v>2921.44</v>
      </c>
      <c r="M98" s="12" t="e">
        <f t="shared" si="13"/>
        <v>#REF!</v>
      </c>
    </row>
    <row r="99" spans="1:13" hidden="1" x14ac:dyDescent="0.25">
      <c r="A99" t="s">
        <v>14</v>
      </c>
      <c r="B99" t="s">
        <v>41</v>
      </c>
      <c r="D99" t="s">
        <v>60</v>
      </c>
      <c r="E99" s="7">
        <v>1</v>
      </c>
      <c r="F99" t="s">
        <v>122</v>
      </c>
      <c r="G99" s="14">
        <v>2080</v>
      </c>
      <c r="H99" s="8">
        <v>17.8</v>
      </c>
      <c r="I99" s="12">
        <f t="shared" si="16"/>
        <v>37024</v>
      </c>
      <c r="J99" s="12" t="e">
        <f t="shared" si="17"/>
        <v>#REF!</v>
      </c>
      <c r="K99" s="12">
        <f t="shared" si="15"/>
        <v>2406.56</v>
      </c>
      <c r="L99" s="12">
        <f t="shared" si="18"/>
        <v>2832.34</v>
      </c>
      <c r="M99" s="12" t="e">
        <f t="shared" si="13"/>
        <v>#REF!</v>
      </c>
    </row>
    <row r="100" spans="1:13" hidden="1" x14ac:dyDescent="0.25">
      <c r="A100" t="s">
        <v>14</v>
      </c>
      <c r="B100" t="s">
        <v>22</v>
      </c>
      <c r="D100" t="s">
        <v>106</v>
      </c>
      <c r="E100" s="7">
        <v>1</v>
      </c>
      <c r="F100" t="s">
        <v>122</v>
      </c>
      <c r="G100" s="14">
        <v>2080</v>
      </c>
      <c r="H100" s="8">
        <v>21.87</v>
      </c>
      <c r="I100" s="12">
        <f t="shared" si="16"/>
        <v>45489.599999999999</v>
      </c>
      <c r="J100" s="12" t="e">
        <f t="shared" si="17"/>
        <v>#REF!</v>
      </c>
      <c r="K100" s="12">
        <v>0</v>
      </c>
      <c r="L100" s="12">
        <f t="shared" si="18"/>
        <v>3479.95</v>
      </c>
      <c r="M100" s="12" t="e">
        <f t="shared" si="13"/>
        <v>#REF!</v>
      </c>
    </row>
    <row r="101" spans="1:13" hidden="1" x14ac:dyDescent="0.25">
      <c r="A101" t="s">
        <v>14</v>
      </c>
      <c r="B101" t="s">
        <v>54</v>
      </c>
      <c r="D101" t="s">
        <v>73</v>
      </c>
      <c r="E101" s="7">
        <v>0.25</v>
      </c>
      <c r="F101" t="s">
        <v>122</v>
      </c>
      <c r="G101" s="14">
        <v>2080</v>
      </c>
      <c r="H101" s="8">
        <v>26.05</v>
      </c>
      <c r="I101" s="12">
        <f t="shared" si="16"/>
        <v>13546</v>
      </c>
      <c r="J101" s="12" t="e">
        <f t="shared" si="17"/>
        <v>#REF!</v>
      </c>
      <c r="K101" s="12">
        <f t="shared" ref="K101:K106" si="19">ROUND(+I101*0.065,2)</f>
        <v>880.49</v>
      </c>
      <c r="L101" s="12">
        <f t="shared" si="18"/>
        <v>1036.27</v>
      </c>
      <c r="M101" s="12" t="e">
        <f t="shared" si="13"/>
        <v>#REF!</v>
      </c>
    </row>
    <row r="102" spans="1:13" hidden="1" x14ac:dyDescent="0.25">
      <c r="A102" t="s">
        <v>58</v>
      </c>
      <c r="B102" t="s">
        <v>58</v>
      </c>
      <c r="D102" t="s">
        <v>73</v>
      </c>
      <c r="E102" s="7">
        <v>0.25</v>
      </c>
      <c r="F102" t="s">
        <v>122</v>
      </c>
      <c r="G102" s="14">
        <v>2080</v>
      </c>
      <c r="H102" s="8">
        <v>26.05</v>
      </c>
      <c r="I102" s="12">
        <f t="shared" si="16"/>
        <v>13546</v>
      </c>
      <c r="J102" s="12" t="e">
        <f t="shared" si="17"/>
        <v>#REF!</v>
      </c>
      <c r="K102" s="12">
        <f t="shared" si="19"/>
        <v>880.49</v>
      </c>
      <c r="L102" s="12">
        <f t="shared" si="18"/>
        <v>1036.27</v>
      </c>
      <c r="M102" s="12" t="e">
        <f t="shared" si="13"/>
        <v>#REF!</v>
      </c>
    </row>
    <row r="103" spans="1:13" hidden="1" x14ac:dyDescent="0.25">
      <c r="A103" t="s">
        <v>19</v>
      </c>
      <c r="B103" t="s">
        <v>57</v>
      </c>
      <c r="D103" t="s">
        <v>73</v>
      </c>
      <c r="E103" s="7">
        <v>0.25</v>
      </c>
      <c r="F103" t="s">
        <v>122</v>
      </c>
      <c r="G103" s="14">
        <v>2080</v>
      </c>
      <c r="H103" s="8">
        <v>26.05</v>
      </c>
      <c r="I103" s="12">
        <f t="shared" si="16"/>
        <v>13546</v>
      </c>
      <c r="J103" s="12" t="e">
        <f t="shared" si="17"/>
        <v>#REF!</v>
      </c>
      <c r="K103" s="12">
        <f t="shared" si="19"/>
        <v>880.49</v>
      </c>
      <c r="L103" s="12">
        <f t="shared" si="18"/>
        <v>1036.27</v>
      </c>
      <c r="M103" s="12" t="e">
        <f t="shared" si="13"/>
        <v>#REF!</v>
      </c>
    </row>
    <row r="104" spans="1:13" hidden="1" x14ac:dyDescent="0.25">
      <c r="A104" t="s">
        <v>19</v>
      </c>
      <c r="B104" t="s">
        <v>56</v>
      </c>
      <c r="D104" t="s">
        <v>73</v>
      </c>
      <c r="E104" s="7">
        <v>0.25</v>
      </c>
      <c r="F104" t="s">
        <v>122</v>
      </c>
      <c r="G104" s="14">
        <v>2080</v>
      </c>
      <c r="H104" s="8">
        <v>26.05</v>
      </c>
      <c r="I104" s="12">
        <f t="shared" si="16"/>
        <v>13546</v>
      </c>
      <c r="J104" s="12" t="e">
        <f t="shared" si="17"/>
        <v>#REF!</v>
      </c>
      <c r="K104" s="12">
        <f t="shared" si="19"/>
        <v>880.49</v>
      </c>
      <c r="L104" s="12">
        <f t="shared" si="18"/>
        <v>1036.27</v>
      </c>
      <c r="M104" s="12" t="e">
        <f t="shared" si="13"/>
        <v>#REF!</v>
      </c>
    </row>
    <row r="105" spans="1:13" hidden="1" x14ac:dyDescent="0.25">
      <c r="A105" t="s">
        <v>14</v>
      </c>
      <c r="B105" t="s">
        <v>107</v>
      </c>
      <c r="D105" t="s">
        <v>108</v>
      </c>
      <c r="E105" s="7">
        <v>1</v>
      </c>
      <c r="F105" t="s">
        <v>122</v>
      </c>
      <c r="G105" s="14">
        <v>2080</v>
      </c>
      <c r="H105" s="8">
        <v>61.06</v>
      </c>
      <c r="I105" s="12">
        <f t="shared" si="16"/>
        <v>127004.8</v>
      </c>
      <c r="J105" s="12" t="e">
        <f t="shared" si="17"/>
        <v>#REF!</v>
      </c>
      <c r="K105" s="12">
        <f t="shared" si="19"/>
        <v>8255.31</v>
      </c>
      <c r="L105" s="12">
        <f t="shared" si="18"/>
        <v>9715.8700000000008</v>
      </c>
      <c r="M105" s="12" t="e">
        <f t="shared" si="13"/>
        <v>#REF!</v>
      </c>
    </row>
    <row r="106" spans="1:13" hidden="1" x14ac:dyDescent="0.25">
      <c r="A106" t="s">
        <v>78</v>
      </c>
      <c r="B106" t="s">
        <v>79</v>
      </c>
      <c r="D106" t="s">
        <v>109</v>
      </c>
      <c r="E106" s="7">
        <v>1</v>
      </c>
      <c r="F106" t="s">
        <v>121</v>
      </c>
      <c r="G106" s="14">
        <v>114.39</v>
      </c>
      <c r="H106" s="8">
        <v>13.38</v>
      </c>
      <c r="I106" s="12">
        <f t="shared" si="16"/>
        <v>1530.538</v>
      </c>
      <c r="J106" s="12" t="e">
        <f t="shared" si="17"/>
        <v>#REF!</v>
      </c>
      <c r="K106" s="12">
        <f t="shared" si="19"/>
        <v>99.48</v>
      </c>
      <c r="L106" s="12">
        <f t="shared" si="18"/>
        <v>117.09</v>
      </c>
      <c r="M106" s="12" t="e">
        <f t="shared" si="13"/>
        <v>#REF!</v>
      </c>
    </row>
    <row r="107" spans="1:13" hidden="1" x14ac:dyDescent="0.25">
      <c r="A107" t="s">
        <v>14</v>
      </c>
      <c r="B107" t="s">
        <v>24</v>
      </c>
      <c r="D107" s="11" t="s">
        <v>110</v>
      </c>
      <c r="E107" s="7">
        <v>1</v>
      </c>
      <c r="F107" t="s">
        <v>122</v>
      </c>
      <c r="G107" s="14">
        <v>2080</v>
      </c>
      <c r="H107" s="8">
        <v>12.849</v>
      </c>
      <c r="I107" s="12">
        <f t="shared" si="16"/>
        <v>26725.919999999998</v>
      </c>
      <c r="J107" s="12" t="e">
        <f t="shared" si="17"/>
        <v>#REF!</v>
      </c>
      <c r="K107" s="12">
        <v>0</v>
      </c>
      <c r="L107" s="12">
        <f t="shared" si="18"/>
        <v>2044.53</v>
      </c>
      <c r="M107" s="12" t="e">
        <f t="shared" si="13"/>
        <v>#REF!</v>
      </c>
    </row>
    <row r="108" spans="1:13" hidden="1" x14ac:dyDescent="0.25">
      <c r="A108" t="s">
        <v>14</v>
      </c>
      <c r="B108" t="s">
        <v>22</v>
      </c>
      <c r="D108" t="s">
        <v>111</v>
      </c>
      <c r="E108" s="7">
        <v>1</v>
      </c>
      <c r="F108" t="s">
        <v>122</v>
      </c>
      <c r="G108" s="14">
        <v>2080</v>
      </c>
      <c r="H108" s="8">
        <v>24.55</v>
      </c>
      <c r="I108" s="12">
        <f t="shared" si="16"/>
        <v>51064</v>
      </c>
      <c r="J108" s="12" t="e">
        <f t="shared" si="17"/>
        <v>#REF!</v>
      </c>
      <c r="K108" s="12">
        <v>0</v>
      </c>
      <c r="L108" s="12">
        <f t="shared" si="18"/>
        <v>3906.4</v>
      </c>
      <c r="M108" s="12" t="e">
        <f t="shared" si="13"/>
        <v>#REF!</v>
      </c>
    </row>
    <row r="109" spans="1:13" hidden="1" x14ac:dyDescent="0.25">
      <c r="A109" t="s">
        <v>14</v>
      </c>
      <c r="B109" t="s">
        <v>76</v>
      </c>
      <c r="D109" t="s">
        <v>126</v>
      </c>
      <c r="E109" s="7">
        <v>1</v>
      </c>
      <c r="F109" t="s">
        <v>121</v>
      </c>
      <c r="G109" s="14">
        <f>24*52</f>
        <v>1248</v>
      </c>
      <c r="H109" s="8">
        <v>17.55</v>
      </c>
      <c r="I109" s="12">
        <f t="shared" si="16"/>
        <v>21902.400000000001</v>
      </c>
      <c r="J109" s="12" t="e">
        <f t="shared" si="17"/>
        <v>#REF!</v>
      </c>
      <c r="L109" s="12">
        <f t="shared" si="18"/>
        <v>1675.53</v>
      </c>
      <c r="M109" s="12" t="e">
        <f t="shared" si="13"/>
        <v>#REF!</v>
      </c>
    </row>
    <row r="110" spans="1:13" hidden="1" x14ac:dyDescent="0.25">
      <c r="A110" t="s">
        <v>14</v>
      </c>
      <c r="B110" t="s">
        <v>15</v>
      </c>
      <c r="D110" t="s">
        <v>125</v>
      </c>
      <c r="E110" s="7">
        <v>0.7</v>
      </c>
      <c r="F110" t="s">
        <v>122</v>
      </c>
      <c r="G110" s="14">
        <v>2080</v>
      </c>
      <c r="H110" s="8">
        <f>90000/2080</f>
        <v>43.269230769230766</v>
      </c>
      <c r="I110" s="12">
        <f t="shared" si="16"/>
        <v>63000</v>
      </c>
      <c r="J110" s="12" t="e">
        <f t="shared" si="17"/>
        <v>#REF!</v>
      </c>
      <c r="K110" s="12">
        <f t="shared" ref="K110:K115" si="20">ROUND(+I110*0.065,2)</f>
        <v>4095</v>
      </c>
      <c r="L110" s="12">
        <f t="shared" si="18"/>
        <v>4819.5</v>
      </c>
      <c r="M110" s="12" t="e">
        <f t="shared" si="13"/>
        <v>#REF!</v>
      </c>
    </row>
    <row r="111" spans="1:13" hidden="1" x14ac:dyDescent="0.25">
      <c r="A111" t="s">
        <v>62</v>
      </c>
      <c r="B111" t="s">
        <v>62</v>
      </c>
      <c r="D111" t="s">
        <v>125</v>
      </c>
      <c r="E111" s="7">
        <v>0.09</v>
      </c>
      <c r="F111" t="s">
        <v>122</v>
      </c>
      <c r="G111" s="14">
        <v>2080</v>
      </c>
      <c r="H111" s="8">
        <v>50.22</v>
      </c>
      <c r="I111" s="12">
        <f t="shared" si="16"/>
        <v>9401.1839999999993</v>
      </c>
      <c r="J111" s="12" t="e">
        <f t="shared" si="17"/>
        <v>#REF!</v>
      </c>
      <c r="K111" s="12">
        <f t="shared" si="20"/>
        <v>611.08000000000004</v>
      </c>
      <c r="L111" s="12">
        <f t="shared" si="18"/>
        <v>719.19</v>
      </c>
      <c r="M111" s="12" t="e">
        <f t="shared" si="13"/>
        <v>#REF!</v>
      </c>
    </row>
    <row r="112" spans="1:13" hidden="1" x14ac:dyDescent="0.25">
      <c r="A112" t="s">
        <v>58</v>
      </c>
      <c r="B112" t="s">
        <v>58</v>
      </c>
      <c r="D112" t="s">
        <v>125</v>
      </c>
      <c r="E112" s="7">
        <v>0.01</v>
      </c>
      <c r="F112" t="s">
        <v>122</v>
      </c>
      <c r="G112" s="14">
        <v>2080</v>
      </c>
      <c r="H112" s="8">
        <v>50.22</v>
      </c>
      <c r="I112" s="12">
        <f t="shared" si="16"/>
        <v>1044.576</v>
      </c>
      <c r="J112" s="12" t="e">
        <f t="shared" si="17"/>
        <v>#REF!</v>
      </c>
      <c r="K112" s="12">
        <f t="shared" si="20"/>
        <v>67.900000000000006</v>
      </c>
      <c r="L112" s="12">
        <f t="shared" si="18"/>
        <v>79.91</v>
      </c>
      <c r="M112" s="12" t="e">
        <f t="shared" si="13"/>
        <v>#REF!</v>
      </c>
    </row>
    <row r="113" spans="1:13" hidden="1" x14ac:dyDescent="0.25">
      <c r="A113" t="s">
        <v>19</v>
      </c>
      <c r="B113" t="s">
        <v>19</v>
      </c>
      <c r="D113" t="s">
        <v>125</v>
      </c>
      <c r="E113" s="7">
        <v>0.2</v>
      </c>
      <c r="F113" t="s">
        <v>122</v>
      </c>
      <c r="G113" s="14">
        <v>2080</v>
      </c>
      <c r="H113" s="8">
        <v>50.22</v>
      </c>
      <c r="I113" s="12">
        <f t="shared" si="16"/>
        <v>20891.52</v>
      </c>
      <c r="J113" s="12" t="e">
        <f t="shared" si="17"/>
        <v>#REF!</v>
      </c>
      <c r="K113" s="12">
        <f t="shared" si="20"/>
        <v>1357.95</v>
      </c>
      <c r="L113" s="12">
        <f t="shared" si="18"/>
        <v>1598.2</v>
      </c>
      <c r="M113" s="12" t="e">
        <f t="shared" si="13"/>
        <v>#REF!</v>
      </c>
    </row>
    <row r="114" spans="1:13" hidden="1" x14ac:dyDescent="0.25">
      <c r="A114" t="s">
        <v>14</v>
      </c>
      <c r="B114" t="s">
        <v>61</v>
      </c>
      <c r="C114" t="s">
        <v>136</v>
      </c>
      <c r="D114" t="s">
        <v>139</v>
      </c>
      <c r="E114" s="7">
        <v>1</v>
      </c>
      <c r="F114" t="s">
        <v>122</v>
      </c>
      <c r="G114" s="14">
        <v>2080</v>
      </c>
      <c r="H114" s="8">
        <v>20.2</v>
      </c>
      <c r="I114" s="12">
        <f t="shared" si="16"/>
        <v>42016</v>
      </c>
      <c r="J114" s="12" t="e">
        <f t="shared" si="17"/>
        <v>#REF!</v>
      </c>
      <c r="K114" s="12">
        <f t="shared" si="20"/>
        <v>2731.04</v>
      </c>
      <c r="L114" s="12">
        <f t="shared" si="18"/>
        <v>3214.22</v>
      </c>
      <c r="M114" s="12" t="e">
        <f t="shared" si="13"/>
        <v>#REF!</v>
      </c>
    </row>
    <row r="115" spans="1:13" hidden="1" x14ac:dyDescent="0.25">
      <c r="A115" t="s">
        <v>9</v>
      </c>
      <c r="B115" t="s">
        <v>10</v>
      </c>
      <c r="C115" t="s">
        <v>135</v>
      </c>
      <c r="D115" t="s">
        <v>119</v>
      </c>
      <c r="E115" s="7">
        <v>1</v>
      </c>
      <c r="F115" t="s">
        <v>122</v>
      </c>
      <c r="G115" s="14">
        <v>2080</v>
      </c>
      <c r="H115" s="8">
        <v>25.96</v>
      </c>
      <c r="I115" s="12">
        <f t="shared" si="16"/>
        <v>53996.800000000003</v>
      </c>
      <c r="J115" s="12" t="e">
        <f t="shared" si="17"/>
        <v>#REF!</v>
      </c>
      <c r="K115" s="12">
        <f t="shared" si="20"/>
        <v>3509.79</v>
      </c>
      <c r="L115" s="12">
        <f t="shared" si="18"/>
        <v>4130.76</v>
      </c>
      <c r="M115" s="12" t="e">
        <f t="shared" si="13"/>
        <v>#REF!</v>
      </c>
    </row>
    <row r="116" spans="1:13" hidden="1" x14ac:dyDescent="0.25">
      <c r="A116" t="s">
        <v>9</v>
      </c>
      <c r="B116" t="s">
        <v>10</v>
      </c>
      <c r="C116" t="s">
        <v>132</v>
      </c>
      <c r="D116" t="s">
        <v>120</v>
      </c>
      <c r="E116" s="7">
        <v>1</v>
      </c>
      <c r="F116" t="s">
        <v>121</v>
      </c>
      <c r="G116" s="14">
        <f>37.5*26</f>
        <v>975</v>
      </c>
      <c r="H116" s="8">
        <v>15.91</v>
      </c>
      <c r="I116" s="12">
        <f t="shared" si="16"/>
        <v>15512.25</v>
      </c>
      <c r="J116" s="12">
        <v>0</v>
      </c>
      <c r="K116" s="12">
        <v>0</v>
      </c>
      <c r="L116" s="12">
        <f t="shared" si="18"/>
        <v>1186.69</v>
      </c>
      <c r="M116" s="12">
        <f t="shared" si="13"/>
        <v>16698.939999999999</v>
      </c>
    </row>
    <row r="117" spans="1:13" hidden="1" x14ac:dyDescent="0.25">
      <c r="A117" t="s">
        <v>19</v>
      </c>
      <c r="B117" t="s">
        <v>20</v>
      </c>
      <c r="D117" t="s">
        <v>123</v>
      </c>
      <c r="E117" s="7">
        <v>1</v>
      </c>
      <c r="F117" t="s">
        <v>122</v>
      </c>
      <c r="G117" s="14">
        <v>2080</v>
      </c>
      <c r="H117" s="8">
        <v>15.5</v>
      </c>
      <c r="I117" s="12">
        <f t="shared" si="16"/>
        <v>32240</v>
      </c>
      <c r="J117" s="12" t="e">
        <f>healthcare*E117</f>
        <v>#REF!</v>
      </c>
      <c r="K117" s="12">
        <f>ROUND(+I117*0.065,2)</f>
        <v>2095.6</v>
      </c>
      <c r="L117" s="12">
        <f t="shared" si="18"/>
        <v>2466.36</v>
      </c>
      <c r="M117" s="12" t="e">
        <f t="shared" si="13"/>
        <v>#REF!</v>
      </c>
    </row>
    <row r="118" spans="1:13" hidden="1" x14ac:dyDescent="0.25">
      <c r="A118" t="s">
        <v>62</v>
      </c>
      <c r="B118" t="s">
        <v>62</v>
      </c>
      <c r="D118" t="s">
        <v>127</v>
      </c>
      <c r="E118" s="7">
        <v>0.3</v>
      </c>
      <c r="F118" t="s">
        <v>122</v>
      </c>
      <c r="G118" s="14">
        <v>2080</v>
      </c>
      <c r="H118" s="8">
        <v>21.64</v>
      </c>
      <c r="I118" s="12">
        <f t="shared" si="16"/>
        <v>13503.36</v>
      </c>
      <c r="J118" s="12" t="e">
        <f>healthcare*E118</f>
        <v>#REF!</v>
      </c>
      <c r="K118" s="12">
        <f>ROUND(+I118*0.065,2)</f>
        <v>877.72</v>
      </c>
      <c r="L118" s="12">
        <f t="shared" si="18"/>
        <v>1033.01</v>
      </c>
      <c r="M118" s="12" t="e">
        <f t="shared" si="13"/>
        <v>#REF!</v>
      </c>
    </row>
    <row r="119" spans="1:13" hidden="1" x14ac:dyDescent="0.25">
      <c r="A119" t="s">
        <v>19</v>
      </c>
      <c r="B119" t="s">
        <v>19</v>
      </c>
      <c r="D119" t="s">
        <v>127</v>
      </c>
      <c r="E119" s="7">
        <v>0.25</v>
      </c>
      <c r="F119" t="s">
        <v>122</v>
      </c>
      <c r="G119" s="14">
        <v>2080</v>
      </c>
      <c r="H119" s="8">
        <v>21.64</v>
      </c>
      <c r="I119" s="12">
        <f t="shared" si="16"/>
        <v>11252.8</v>
      </c>
      <c r="J119" s="12" t="e">
        <f>healthcare*E119</f>
        <v>#REF!</v>
      </c>
      <c r="K119" s="12">
        <f>ROUND(+I119*0.065,2)</f>
        <v>731.43</v>
      </c>
      <c r="L119" s="12">
        <f t="shared" si="18"/>
        <v>860.84</v>
      </c>
      <c r="M119" s="12" t="e">
        <f t="shared" si="13"/>
        <v>#REF!</v>
      </c>
    </row>
    <row r="120" spans="1:13" hidden="1" x14ac:dyDescent="0.25">
      <c r="A120" t="s">
        <v>14</v>
      </c>
      <c r="B120" t="s">
        <v>15</v>
      </c>
      <c r="D120" t="s">
        <v>127</v>
      </c>
      <c r="E120" s="7">
        <v>0.45</v>
      </c>
      <c r="F120" t="s">
        <v>122</v>
      </c>
      <c r="G120" s="14">
        <v>2080</v>
      </c>
      <c r="H120" s="8">
        <v>21.64</v>
      </c>
      <c r="I120" s="12">
        <f t="shared" si="16"/>
        <v>20255.04</v>
      </c>
      <c r="J120" s="12" t="e">
        <f>healthcare*E120</f>
        <v>#REF!</v>
      </c>
      <c r="K120" s="12">
        <f>ROUND(+I120*0.065,2)</f>
        <v>1316.58</v>
      </c>
      <c r="L120" s="12">
        <f t="shared" si="18"/>
        <v>1549.51</v>
      </c>
      <c r="M120" s="12" t="e">
        <f t="shared" si="13"/>
        <v>#REF!</v>
      </c>
    </row>
    <row r="121" spans="1:13" hidden="1" x14ac:dyDescent="0.25">
      <c r="A121" t="s">
        <v>14</v>
      </c>
      <c r="B121" t="s">
        <v>15</v>
      </c>
      <c r="D121" t="s">
        <v>127</v>
      </c>
      <c r="E121" s="7">
        <v>0.45</v>
      </c>
      <c r="F121" t="s">
        <v>122</v>
      </c>
      <c r="H121" s="9">
        <v>21.64</v>
      </c>
      <c r="J121" s="12" t="e">
        <f>healthcare*E121</f>
        <v>#REF!</v>
      </c>
      <c r="M121" s="12" t="e">
        <f t="shared" si="13"/>
        <v>#REF!</v>
      </c>
    </row>
    <row r="122" spans="1:13" hidden="1" x14ac:dyDescent="0.25">
      <c r="A122" t="s">
        <v>14</v>
      </c>
      <c r="B122" t="s">
        <v>61</v>
      </c>
      <c r="C122" t="s">
        <v>137</v>
      </c>
      <c r="D122" t="s">
        <v>113</v>
      </c>
      <c r="E122" s="7">
        <v>1</v>
      </c>
      <c r="F122" t="s">
        <v>121</v>
      </c>
      <c r="G122" s="14">
        <f>30*52</f>
        <v>1560</v>
      </c>
      <c r="H122" s="8">
        <v>42.08</v>
      </c>
      <c r="I122" s="12">
        <f>ROUND((+G122*E122)*H122,3)</f>
        <v>65644.800000000003</v>
      </c>
      <c r="J122" s="12">
        <v>0</v>
      </c>
      <c r="L122" s="12">
        <f>ROUND(I122*0.0765,2)</f>
        <v>5021.83</v>
      </c>
      <c r="M122" s="12">
        <f t="shared" si="13"/>
        <v>70666.63</v>
      </c>
    </row>
    <row r="123" spans="1:13" hidden="1" x14ac:dyDescent="0.25">
      <c r="A123" t="s">
        <v>14</v>
      </c>
      <c r="B123" t="s">
        <v>15</v>
      </c>
      <c r="D123" t="s">
        <v>124</v>
      </c>
      <c r="E123" s="7">
        <v>0.1</v>
      </c>
      <c r="F123" t="s">
        <v>122</v>
      </c>
      <c r="G123" s="14">
        <v>2080</v>
      </c>
      <c r="H123" s="8">
        <v>16</v>
      </c>
      <c r="I123" s="12">
        <f>ROUND((+G123*E123)*H123,3)</f>
        <v>3328</v>
      </c>
      <c r="J123" s="12" t="e">
        <f t="shared" ref="J123:J131" si="21">healthcare*E123</f>
        <v>#REF!</v>
      </c>
      <c r="K123" s="12">
        <f>ROUND(+I123*0.065,2)</f>
        <v>216.32</v>
      </c>
      <c r="L123" s="12">
        <f>ROUND(I123*0.0765,2)</f>
        <v>254.59</v>
      </c>
      <c r="M123" s="12" t="e">
        <f t="shared" si="13"/>
        <v>#REF!</v>
      </c>
    </row>
    <row r="124" spans="1:13" hidden="1" x14ac:dyDescent="0.25">
      <c r="A124" t="s">
        <v>62</v>
      </c>
      <c r="B124" t="s">
        <v>62</v>
      </c>
      <c r="D124" t="s">
        <v>124</v>
      </c>
      <c r="E124" s="7">
        <v>0.14000000000000001</v>
      </c>
      <c r="F124" t="s">
        <v>122</v>
      </c>
      <c r="G124" s="14">
        <v>2080</v>
      </c>
      <c r="H124" s="8">
        <v>16</v>
      </c>
      <c r="I124" s="12">
        <f>ROUND((+G124*E124)*H124,3)</f>
        <v>4659.2</v>
      </c>
      <c r="J124" s="12" t="e">
        <f t="shared" si="21"/>
        <v>#REF!</v>
      </c>
      <c r="K124" s="12">
        <f>ROUND(+I124*0.065,2)</f>
        <v>302.85000000000002</v>
      </c>
      <c r="L124" s="12">
        <f>ROUND(I124*0.0765,2)</f>
        <v>356.43</v>
      </c>
      <c r="M124" s="12" t="e">
        <f t="shared" si="13"/>
        <v>#REF!</v>
      </c>
    </row>
    <row r="125" spans="1:13" hidden="1" x14ac:dyDescent="0.25">
      <c r="A125" t="s">
        <v>58</v>
      </c>
      <c r="B125" t="s">
        <v>58</v>
      </c>
      <c r="D125" t="s">
        <v>124</v>
      </c>
      <c r="E125" s="7">
        <v>0.01</v>
      </c>
      <c r="F125" t="s">
        <v>122</v>
      </c>
      <c r="G125" s="14">
        <v>2080</v>
      </c>
      <c r="H125" s="8">
        <v>16</v>
      </c>
      <c r="I125" s="12">
        <f>ROUND((+G125*E125)*H125,3)</f>
        <v>332.8</v>
      </c>
      <c r="J125" s="12" t="e">
        <f t="shared" si="21"/>
        <v>#REF!</v>
      </c>
      <c r="K125" s="12">
        <f>ROUND(+I125*0.065,2)</f>
        <v>21.63</v>
      </c>
      <c r="L125" s="12">
        <f>ROUND(I125*0.0765,2)</f>
        <v>25.46</v>
      </c>
      <c r="M125" s="12" t="e">
        <f t="shared" si="13"/>
        <v>#REF!</v>
      </c>
    </row>
    <row r="126" spans="1:13" hidden="1" x14ac:dyDescent="0.25">
      <c r="A126" t="s">
        <v>19</v>
      </c>
      <c r="B126" t="s">
        <v>19</v>
      </c>
      <c r="D126" t="s">
        <v>124</v>
      </c>
      <c r="E126" s="7">
        <v>0.75</v>
      </c>
      <c r="F126" t="s">
        <v>122</v>
      </c>
      <c r="G126" s="14">
        <v>2080</v>
      </c>
      <c r="H126" s="8">
        <v>16</v>
      </c>
      <c r="I126" s="12">
        <f>ROUND((+G126*E126)*H126,3)</f>
        <v>24960</v>
      </c>
      <c r="J126" s="12" t="e">
        <f t="shared" si="21"/>
        <v>#REF!</v>
      </c>
      <c r="K126" s="12">
        <f>ROUND(+I126*0.065,2)</f>
        <v>1622.4</v>
      </c>
      <c r="L126" s="12">
        <f>ROUND(I126*0.0765,2)</f>
        <v>1909.44</v>
      </c>
      <c r="M126" s="12" t="e">
        <f t="shared" si="13"/>
        <v>#REF!</v>
      </c>
    </row>
    <row r="127" spans="1:13" hidden="1" x14ac:dyDescent="0.25">
      <c r="A127" t="s">
        <v>19</v>
      </c>
      <c r="B127" t="s">
        <v>56</v>
      </c>
      <c r="D127" t="s">
        <v>112</v>
      </c>
      <c r="E127" s="7">
        <v>1</v>
      </c>
      <c r="F127" t="s">
        <v>122</v>
      </c>
      <c r="H127" s="8">
        <v>15</v>
      </c>
      <c r="J127" s="12" t="e">
        <f t="shared" si="21"/>
        <v>#REF!</v>
      </c>
      <c r="M127" s="12" t="e">
        <f t="shared" si="13"/>
        <v>#REF!</v>
      </c>
    </row>
    <row r="128" spans="1:13" hidden="1" x14ac:dyDescent="0.25">
      <c r="A128" t="s">
        <v>19</v>
      </c>
      <c r="B128" t="s">
        <v>20</v>
      </c>
      <c r="D128" t="s">
        <v>114</v>
      </c>
      <c r="E128" s="7">
        <v>1</v>
      </c>
      <c r="F128" t="s">
        <v>121</v>
      </c>
      <c r="H128" s="8">
        <v>20.27</v>
      </c>
      <c r="J128" s="12" t="e">
        <f t="shared" si="21"/>
        <v>#REF!</v>
      </c>
      <c r="M128" s="12" t="e">
        <f t="shared" si="13"/>
        <v>#REF!</v>
      </c>
    </row>
    <row r="129" spans="1:13" hidden="1" x14ac:dyDescent="0.25">
      <c r="A129" t="s">
        <v>19</v>
      </c>
      <c r="B129" t="s">
        <v>20</v>
      </c>
      <c r="D129" t="s">
        <v>114</v>
      </c>
      <c r="E129" s="7">
        <v>1</v>
      </c>
      <c r="F129" t="s">
        <v>121</v>
      </c>
      <c r="G129" s="14">
        <f>56*26</f>
        <v>1456</v>
      </c>
      <c r="H129" s="8">
        <v>20.27</v>
      </c>
      <c r="I129" s="12">
        <f>ROUND((+G129*E129)*H129,3)</f>
        <v>29513.119999999999</v>
      </c>
      <c r="J129" s="12" t="e">
        <f t="shared" si="21"/>
        <v>#REF!</v>
      </c>
      <c r="K129" s="12">
        <f>ROUND(+I129*0.065,2)</f>
        <v>1918.35</v>
      </c>
      <c r="L129" s="12">
        <f>ROUND(I129*0.0765,2)</f>
        <v>2257.75</v>
      </c>
      <c r="M129" s="12" t="e">
        <f t="shared" si="13"/>
        <v>#REF!</v>
      </c>
    </row>
    <row r="130" spans="1:13" s="5" customFormat="1" hidden="1" x14ac:dyDescent="0.25">
      <c r="A130" t="s">
        <v>14</v>
      </c>
      <c r="B130" t="s">
        <v>76</v>
      </c>
      <c r="C130"/>
      <c r="D130" t="s">
        <v>115</v>
      </c>
      <c r="E130" s="7">
        <v>1</v>
      </c>
      <c r="F130" t="s">
        <v>121</v>
      </c>
      <c r="G130" s="14">
        <f>16*52</f>
        <v>832</v>
      </c>
      <c r="H130" s="8">
        <v>17.55</v>
      </c>
      <c r="I130" s="12">
        <f>ROUND((+G130*E130)*H130,3)</f>
        <v>14601.6</v>
      </c>
      <c r="J130" s="12" t="e">
        <f t="shared" si="21"/>
        <v>#REF!</v>
      </c>
      <c r="K130" s="12"/>
      <c r="L130" s="12">
        <f>ROUND(I130*0.0765,2)</f>
        <v>1117.02</v>
      </c>
      <c r="M130" s="12" t="e">
        <f t="shared" si="13"/>
        <v>#REF!</v>
      </c>
    </row>
    <row r="131" spans="1:13" s="5" customFormat="1" hidden="1" x14ac:dyDescent="0.25">
      <c r="A131" t="s">
        <v>14</v>
      </c>
      <c r="B131" t="s">
        <v>117</v>
      </c>
      <c r="C131"/>
      <c r="D131" t="s">
        <v>116</v>
      </c>
      <c r="E131" s="7">
        <v>1</v>
      </c>
      <c r="F131" t="s">
        <v>121</v>
      </c>
      <c r="G131" s="14">
        <v>2080</v>
      </c>
      <c r="H131" s="8">
        <v>17.329999999999998</v>
      </c>
      <c r="I131" s="12"/>
      <c r="J131" s="12" t="e">
        <f t="shared" si="21"/>
        <v>#REF!</v>
      </c>
      <c r="K131" s="12"/>
      <c r="L131" s="12"/>
      <c r="M131" s="12"/>
    </row>
    <row r="132" spans="1:13" x14ac:dyDescent="0.25">
      <c r="D132" t="s">
        <v>140</v>
      </c>
      <c r="I132" s="12">
        <f>SUBTOTAL(9,I9:I116)</f>
        <v>46508.800000000003</v>
      </c>
      <c r="J132" s="12" t="e">
        <f t="shared" ref="J132:M132" si="22">SUBTOTAL(9,J9:J116)</f>
        <v>#REF!</v>
      </c>
      <c r="K132" s="12">
        <f t="shared" si="22"/>
        <v>3023.07</v>
      </c>
      <c r="L132" s="12">
        <f t="shared" si="22"/>
        <v>3557.92</v>
      </c>
      <c r="M132" s="12" t="e">
        <f t="shared" si="22"/>
        <v>#REF!</v>
      </c>
    </row>
  </sheetData>
  <autoFilter ref="A1:M131" xr:uid="{00000000-0009-0000-0000-00001C000000}">
    <filterColumn colId="0">
      <filters>
        <filter val="General"/>
      </filters>
    </filterColumn>
    <filterColumn colId="1">
      <filters>
        <filter val="Beach"/>
      </filters>
    </filterColumn>
    <sortState xmlns:xlrd2="http://schemas.microsoft.com/office/spreadsheetml/2017/richdata2" ref="A2:L131">
      <sortCondition ref="D1:D131"/>
    </sortState>
  </autoFilter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filterMode="1"/>
  <dimension ref="A1:M132"/>
  <sheetViews>
    <sheetView topLeftCell="C1" workbookViewId="0">
      <selection activeCell="I132" sqref="I132"/>
    </sheetView>
  </sheetViews>
  <sheetFormatPr defaultRowHeight="15" x14ac:dyDescent="0.25"/>
  <cols>
    <col min="1" max="1" width="13.42578125" bestFit="1" customWidth="1"/>
    <col min="2" max="3" width="23.710937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3.28515625" style="12" customWidth="1"/>
    <col min="11" max="11" width="12.28515625" style="12" customWidth="1"/>
    <col min="12" max="12" width="8.7109375" style="12"/>
    <col min="13" max="13" width="9.7109375" style="12" bestFit="1" customWidth="1"/>
  </cols>
  <sheetData>
    <row r="1" spans="1:13" s="4" customFormat="1" ht="30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5" t="s">
        <v>5</v>
      </c>
      <c r="J1" s="15" t="s">
        <v>130</v>
      </c>
      <c r="K1" s="15" t="s">
        <v>6</v>
      </c>
      <c r="L1" s="15" t="s">
        <v>7</v>
      </c>
      <c r="M1" s="15" t="s">
        <v>8</v>
      </c>
    </row>
    <row r="2" spans="1:13" hidden="1" x14ac:dyDescent="0.25">
      <c r="A2" t="s">
        <v>62</v>
      </c>
      <c r="B2" t="s">
        <v>62</v>
      </c>
      <c r="D2" t="s">
        <v>16</v>
      </c>
      <c r="E2" s="7">
        <v>0.09</v>
      </c>
      <c r="F2" t="s">
        <v>122</v>
      </c>
      <c r="G2" s="14">
        <v>2080</v>
      </c>
      <c r="H2" s="9">
        <v>27.16</v>
      </c>
      <c r="I2" s="12">
        <f t="shared" ref="I2:I33" si="0">ROUND((+G2*E2)*H2,3)</f>
        <v>5084.3519999999999</v>
      </c>
      <c r="J2" s="12" t="e">
        <f t="shared" ref="J2:J33" si="1">healthcare*E2</f>
        <v>#REF!</v>
      </c>
      <c r="K2" s="12">
        <f>ROUND(+I2*0.065,2)</f>
        <v>330.48</v>
      </c>
      <c r="L2" s="12">
        <f t="shared" ref="L2:L33" si="2">ROUND(I2*0.0765,2)</f>
        <v>388.95</v>
      </c>
      <c r="M2" s="12" t="e">
        <f t="shared" ref="M2:M8" si="3">SUM(I2:L2)</f>
        <v>#REF!</v>
      </c>
    </row>
    <row r="3" spans="1:13" hidden="1" x14ac:dyDescent="0.25">
      <c r="A3" t="s">
        <v>58</v>
      </c>
      <c r="B3" t="s">
        <v>58</v>
      </c>
      <c r="D3" t="s">
        <v>16</v>
      </c>
      <c r="E3" s="7">
        <v>0.01</v>
      </c>
      <c r="F3" t="s">
        <v>122</v>
      </c>
      <c r="G3" s="14">
        <v>2080</v>
      </c>
      <c r="H3" s="9">
        <v>27.16</v>
      </c>
      <c r="I3" s="12">
        <f t="shared" si="0"/>
        <v>564.928</v>
      </c>
      <c r="J3" s="12" t="e">
        <f t="shared" si="1"/>
        <v>#REF!</v>
      </c>
      <c r="K3" s="12">
        <f>ROUND(+I3*0.065,2)</f>
        <v>36.72</v>
      </c>
      <c r="L3" s="12">
        <f t="shared" si="2"/>
        <v>43.22</v>
      </c>
      <c r="M3" s="12" t="e">
        <f t="shared" si="3"/>
        <v>#REF!</v>
      </c>
    </row>
    <row r="4" spans="1:13" hidden="1" x14ac:dyDescent="0.25">
      <c r="A4" t="s">
        <v>19</v>
      </c>
      <c r="B4" t="s">
        <v>19</v>
      </c>
      <c r="D4" t="s">
        <v>16</v>
      </c>
      <c r="E4" s="7">
        <v>0.2</v>
      </c>
      <c r="F4" t="s">
        <v>122</v>
      </c>
      <c r="G4" s="14">
        <v>2080</v>
      </c>
      <c r="H4" s="9">
        <v>27.16</v>
      </c>
      <c r="I4" s="12">
        <f t="shared" si="0"/>
        <v>11298.56</v>
      </c>
      <c r="J4" s="12" t="e">
        <f t="shared" si="1"/>
        <v>#REF!</v>
      </c>
      <c r="K4" s="12">
        <f>ROUND(+I4*0.065,2)</f>
        <v>734.41</v>
      </c>
      <c r="L4" s="12">
        <f t="shared" si="2"/>
        <v>864.34</v>
      </c>
      <c r="M4" s="12" t="e">
        <f t="shared" si="3"/>
        <v>#REF!</v>
      </c>
    </row>
    <row r="5" spans="1:13" hidden="1" x14ac:dyDescent="0.25">
      <c r="A5" t="s">
        <v>14</v>
      </c>
      <c r="B5" t="s">
        <v>15</v>
      </c>
      <c r="D5" t="s">
        <v>16</v>
      </c>
      <c r="E5" s="7">
        <v>0.7</v>
      </c>
      <c r="F5" t="s">
        <v>122</v>
      </c>
      <c r="G5" s="14">
        <v>2080</v>
      </c>
      <c r="H5" s="9">
        <v>27.16</v>
      </c>
      <c r="I5" s="12">
        <f t="shared" si="0"/>
        <v>39544.959999999999</v>
      </c>
      <c r="J5" s="12" t="e">
        <f t="shared" si="1"/>
        <v>#REF!</v>
      </c>
      <c r="K5" s="12">
        <f>ROUND(+I5*0.065,2)</f>
        <v>2570.42</v>
      </c>
      <c r="L5" s="12">
        <f t="shared" si="2"/>
        <v>3025.19</v>
      </c>
      <c r="M5" s="12" t="e">
        <f t="shared" si="3"/>
        <v>#REF!</v>
      </c>
    </row>
    <row r="6" spans="1:13" hidden="1" x14ac:dyDescent="0.25">
      <c r="A6" t="s">
        <v>19</v>
      </c>
      <c r="B6" t="s">
        <v>20</v>
      </c>
      <c r="D6" t="s">
        <v>21</v>
      </c>
      <c r="E6" s="7">
        <v>1</v>
      </c>
      <c r="F6" t="s">
        <v>122</v>
      </c>
      <c r="G6" s="14">
        <v>2080</v>
      </c>
      <c r="H6" s="8">
        <v>18.46</v>
      </c>
      <c r="I6" s="12">
        <f t="shared" si="0"/>
        <v>38396.800000000003</v>
      </c>
      <c r="J6" s="12" t="e">
        <f t="shared" si="1"/>
        <v>#REF!</v>
      </c>
      <c r="K6" s="12">
        <f>ROUND(+I6*0.065,2)</f>
        <v>2495.79</v>
      </c>
      <c r="L6" s="12">
        <f t="shared" si="2"/>
        <v>2937.36</v>
      </c>
      <c r="M6" s="12" t="e">
        <f t="shared" si="3"/>
        <v>#REF!</v>
      </c>
    </row>
    <row r="7" spans="1:13" hidden="1" x14ac:dyDescent="0.25">
      <c r="A7" t="s">
        <v>14</v>
      </c>
      <c r="B7" t="s">
        <v>22</v>
      </c>
      <c r="D7" t="s">
        <v>23</v>
      </c>
      <c r="E7" s="7">
        <v>1</v>
      </c>
      <c r="F7" t="s">
        <v>122</v>
      </c>
      <c r="G7" s="14">
        <f>84*26</f>
        <v>2184</v>
      </c>
      <c r="H7" s="8">
        <v>28.47</v>
      </c>
      <c r="I7" s="12">
        <f t="shared" si="0"/>
        <v>62178.48</v>
      </c>
      <c r="J7" s="12" t="e">
        <f t="shared" si="1"/>
        <v>#REF!</v>
      </c>
      <c r="K7" s="12">
        <v>0</v>
      </c>
      <c r="L7" s="12">
        <f t="shared" si="2"/>
        <v>4756.6499999999996</v>
      </c>
      <c r="M7" s="12" t="e">
        <f t="shared" si="3"/>
        <v>#REF!</v>
      </c>
    </row>
    <row r="8" spans="1:13" hidden="1" x14ac:dyDescent="0.25">
      <c r="A8" t="s">
        <v>19</v>
      </c>
      <c r="B8" t="s">
        <v>27</v>
      </c>
      <c r="D8" t="s">
        <v>28</v>
      </c>
      <c r="E8" s="7">
        <v>1</v>
      </c>
      <c r="F8" t="s">
        <v>122</v>
      </c>
      <c r="G8" s="14">
        <v>2080</v>
      </c>
      <c r="H8" s="8">
        <v>15.88</v>
      </c>
      <c r="I8" s="12">
        <f t="shared" si="0"/>
        <v>33030.400000000001</v>
      </c>
      <c r="J8" s="12" t="e">
        <f t="shared" si="1"/>
        <v>#REF!</v>
      </c>
      <c r="K8" s="12">
        <f>ROUND(+I8*0.065,2)</f>
        <v>2146.98</v>
      </c>
      <c r="L8" s="12">
        <f t="shared" si="2"/>
        <v>2526.83</v>
      </c>
      <c r="M8" s="12" t="e">
        <f t="shared" si="3"/>
        <v>#REF!</v>
      </c>
    </row>
    <row r="9" spans="1:13" x14ac:dyDescent="0.25">
      <c r="A9" t="s">
        <v>9</v>
      </c>
      <c r="B9" t="s">
        <v>10</v>
      </c>
      <c r="C9" t="s">
        <v>132</v>
      </c>
      <c r="D9" t="s">
        <v>11</v>
      </c>
      <c r="E9" s="7">
        <v>1</v>
      </c>
      <c r="F9" t="s">
        <v>122</v>
      </c>
      <c r="G9" s="14">
        <v>2080</v>
      </c>
      <c r="H9" s="8">
        <v>24.31</v>
      </c>
      <c r="I9" s="12">
        <f t="shared" si="0"/>
        <v>50564.800000000003</v>
      </c>
      <c r="J9" s="12" t="e">
        <f t="shared" si="1"/>
        <v>#REF!</v>
      </c>
      <c r="K9" s="12">
        <f>ROUND(+I9*0.065,2)</f>
        <v>3286.71</v>
      </c>
      <c r="L9" s="12">
        <f t="shared" si="2"/>
        <v>3868.21</v>
      </c>
      <c r="M9" s="12" t="e">
        <f>SUM(I9:L9)</f>
        <v>#REF!</v>
      </c>
    </row>
    <row r="10" spans="1:13" hidden="1" x14ac:dyDescent="0.25">
      <c r="A10" t="s">
        <v>14</v>
      </c>
      <c r="B10" t="s">
        <v>22</v>
      </c>
      <c r="D10" t="s">
        <v>31</v>
      </c>
      <c r="E10" s="7">
        <v>1</v>
      </c>
      <c r="F10" t="s">
        <v>122</v>
      </c>
      <c r="G10" s="14">
        <v>2184</v>
      </c>
      <c r="H10" s="8">
        <v>25.67</v>
      </c>
      <c r="I10" s="12">
        <f t="shared" si="0"/>
        <v>56063.28</v>
      </c>
      <c r="J10" s="12" t="e">
        <f t="shared" si="1"/>
        <v>#REF!</v>
      </c>
      <c r="K10" s="12">
        <v>0</v>
      </c>
      <c r="L10" s="12">
        <f t="shared" si="2"/>
        <v>4288.84</v>
      </c>
      <c r="M10" s="12" t="e">
        <f t="shared" ref="M10:M73" si="4">SUM(I10:L10)</f>
        <v>#REF!</v>
      </c>
    </row>
    <row r="11" spans="1:13" hidden="1" x14ac:dyDescent="0.25">
      <c r="A11" t="s">
        <v>14</v>
      </c>
      <c r="B11" t="s">
        <v>22</v>
      </c>
      <c r="D11" t="s">
        <v>32</v>
      </c>
      <c r="E11" s="7">
        <v>1</v>
      </c>
      <c r="F11" t="s">
        <v>122</v>
      </c>
      <c r="G11" s="14">
        <v>2080</v>
      </c>
      <c r="H11" s="8">
        <v>37.51</v>
      </c>
      <c r="I11" s="12">
        <f t="shared" si="0"/>
        <v>78020.800000000003</v>
      </c>
      <c r="J11" s="12" t="e">
        <f t="shared" si="1"/>
        <v>#REF!</v>
      </c>
      <c r="K11" s="12">
        <v>0</v>
      </c>
      <c r="L11" s="12">
        <f t="shared" si="2"/>
        <v>5968.59</v>
      </c>
      <c r="M11" s="12" t="e">
        <f t="shared" si="4"/>
        <v>#REF!</v>
      </c>
    </row>
    <row r="12" spans="1:13" hidden="1" x14ac:dyDescent="0.25">
      <c r="A12" t="s">
        <v>14</v>
      </c>
      <c r="B12" t="s">
        <v>22</v>
      </c>
      <c r="D12" t="s">
        <v>33</v>
      </c>
      <c r="E12" s="7">
        <v>1</v>
      </c>
      <c r="F12" t="s">
        <v>122</v>
      </c>
      <c r="G12" s="14">
        <v>2184</v>
      </c>
      <c r="H12" s="8">
        <v>28.47</v>
      </c>
      <c r="I12" s="12">
        <f t="shared" si="0"/>
        <v>62178.48</v>
      </c>
      <c r="J12" s="12" t="e">
        <f t="shared" si="1"/>
        <v>#REF!</v>
      </c>
      <c r="K12" s="12">
        <v>0</v>
      </c>
      <c r="L12" s="12">
        <f t="shared" si="2"/>
        <v>4756.6499999999996</v>
      </c>
      <c r="M12" s="12" t="e">
        <f t="shared" si="4"/>
        <v>#REF!</v>
      </c>
    </row>
    <row r="13" spans="1:13" hidden="1" x14ac:dyDescent="0.25">
      <c r="A13" t="s">
        <v>19</v>
      </c>
      <c r="B13" t="s">
        <v>27</v>
      </c>
      <c r="D13" t="s">
        <v>35</v>
      </c>
      <c r="E13" s="7">
        <v>1</v>
      </c>
      <c r="F13" t="s">
        <v>122</v>
      </c>
      <c r="G13" s="14">
        <v>2080</v>
      </c>
      <c r="H13" s="8">
        <v>22.99</v>
      </c>
      <c r="I13" s="12">
        <f t="shared" si="0"/>
        <v>47819.199999999997</v>
      </c>
      <c r="J13" s="12" t="e">
        <f t="shared" si="1"/>
        <v>#REF!</v>
      </c>
      <c r="K13" s="12">
        <f>ROUND(+I13*0.065,2)</f>
        <v>3108.25</v>
      </c>
      <c r="L13" s="12">
        <f t="shared" si="2"/>
        <v>3658.17</v>
      </c>
      <c r="M13" s="12" t="e">
        <f t="shared" si="4"/>
        <v>#REF!</v>
      </c>
    </row>
    <row r="14" spans="1:13" x14ac:dyDescent="0.25">
      <c r="A14" t="s">
        <v>9</v>
      </c>
      <c r="B14" t="s">
        <v>10</v>
      </c>
      <c r="C14" t="s">
        <v>133</v>
      </c>
      <c r="D14" t="s">
        <v>12</v>
      </c>
      <c r="E14" s="7">
        <v>0.5</v>
      </c>
      <c r="F14" t="s">
        <v>122</v>
      </c>
      <c r="G14" s="14">
        <v>2080</v>
      </c>
      <c r="H14" s="8">
        <v>18.23</v>
      </c>
      <c r="I14" s="12">
        <f t="shared" si="0"/>
        <v>18959.2</v>
      </c>
      <c r="J14" s="12" t="e">
        <f t="shared" si="1"/>
        <v>#REF!</v>
      </c>
      <c r="K14" s="12">
        <f>ROUND(+I14*0.065,2)</f>
        <v>1232.3499999999999</v>
      </c>
      <c r="L14" s="12">
        <f t="shared" si="2"/>
        <v>1450.38</v>
      </c>
      <c r="M14" s="12" t="e">
        <f t="shared" si="4"/>
        <v>#REF!</v>
      </c>
    </row>
    <row r="15" spans="1:13" hidden="1" x14ac:dyDescent="0.25">
      <c r="A15" t="s">
        <v>14</v>
      </c>
      <c r="B15" t="s">
        <v>61</v>
      </c>
      <c r="D15" t="s">
        <v>12</v>
      </c>
      <c r="E15" s="7">
        <v>0.5</v>
      </c>
      <c r="F15" t="s">
        <v>122</v>
      </c>
      <c r="G15" s="14">
        <v>2080</v>
      </c>
      <c r="H15" s="8">
        <v>18.23</v>
      </c>
      <c r="I15" s="12">
        <f t="shared" si="0"/>
        <v>18959.2</v>
      </c>
      <c r="J15" s="12" t="e">
        <f t="shared" si="1"/>
        <v>#REF!</v>
      </c>
      <c r="K15" s="12">
        <f>ROUND(+I15*0.065,2)</f>
        <v>1232.3499999999999</v>
      </c>
      <c r="L15" s="12">
        <f t="shared" si="2"/>
        <v>1450.38</v>
      </c>
      <c r="M15" s="12" t="e">
        <f t="shared" si="4"/>
        <v>#REF!</v>
      </c>
    </row>
    <row r="16" spans="1:13" hidden="1" x14ac:dyDescent="0.25">
      <c r="A16" t="s">
        <v>14</v>
      </c>
      <c r="B16" t="s">
        <v>63</v>
      </c>
      <c r="D16" t="s">
        <v>37</v>
      </c>
      <c r="E16" s="7">
        <v>1</v>
      </c>
      <c r="F16" t="s">
        <v>122</v>
      </c>
      <c r="G16" s="14">
        <v>2080</v>
      </c>
      <c r="H16" s="8">
        <v>15.34</v>
      </c>
      <c r="I16" s="12">
        <f t="shared" si="0"/>
        <v>31907.200000000001</v>
      </c>
      <c r="J16" s="12" t="e">
        <f t="shared" si="1"/>
        <v>#REF!</v>
      </c>
      <c r="K16" s="12">
        <v>0</v>
      </c>
      <c r="L16" s="12">
        <f t="shared" si="2"/>
        <v>2440.9</v>
      </c>
      <c r="M16" s="12" t="e">
        <f t="shared" si="4"/>
        <v>#REF!</v>
      </c>
    </row>
    <row r="17" spans="1:13" hidden="1" x14ac:dyDescent="0.25">
      <c r="A17" t="s">
        <v>19</v>
      </c>
      <c r="B17" t="s">
        <v>27</v>
      </c>
      <c r="D17" s="11" t="s">
        <v>39</v>
      </c>
      <c r="E17" s="7">
        <v>1</v>
      </c>
      <c r="F17" t="s">
        <v>122</v>
      </c>
      <c r="G17" s="14">
        <v>2080</v>
      </c>
      <c r="H17" s="8">
        <v>14.61</v>
      </c>
      <c r="I17" s="12">
        <f t="shared" si="0"/>
        <v>30388.799999999999</v>
      </c>
      <c r="J17" s="12" t="e">
        <f t="shared" si="1"/>
        <v>#REF!</v>
      </c>
      <c r="K17" s="12">
        <f>ROUND(+I17*0.065,2)</f>
        <v>1975.27</v>
      </c>
      <c r="L17" s="12">
        <f t="shared" si="2"/>
        <v>2324.7399999999998</v>
      </c>
      <c r="M17" s="12" t="e">
        <f t="shared" si="4"/>
        <v>#REF!</v>
      </c>
    </row>
    <row r="18" spans="1:13" hidden="1" x14ac:dyDescent="0.25">
      <c r="A18" t="s">
        <v>14</v>
      </c>
      <c r="B18" t="s">
        <v>41</v>
      </c>
      <c r="D18" t="s">
        <v>42</v>
      </c>
      <c r="E18" s="7">
        <v>1</v>
      </c>
      <c r="F18" t="s">
        <v>122</v>
      </c>
      <c r="G18" s="14">
        <v>2080</v>
      </c>
      <c r="H18" s="8">
        <v>26.35</v>
      </c>
      <c r="I18" s="12">
        <f t="shared" si="0"/>
        <v>54808</v>
      </c>
      <c r="J18" s="12" t="e">
        <f t="shared" si="1"/>
        <v>#REF!</v>
      </c>
      <c r="K18" s="12">
        <f>ROUND(+I18*0.065,2)</f>
        <v>3562.52</v>
      </c>
      <c r="L18" s="12">
        <f t="shared" si="2"/>
        <v>4192.8100000000004</v>
      </c>
      <c r="M18" s="12" t="e">
        <f t="shared" si="4"/>
        <v>#REF!</v>
      </c>
    </row>
    <row r="19" spans="1:13" hidden="1" x14ac:dyDescent="0.25">
      <c r="A19" t="s">
        <v>14</v>
      </c>
      <c r="B19" t="s">
        <v>41</v>
      </c>
      <c r="D19" s="11" t="s">
        <v>44</v>
      </c>
      <c r="E19" s="7">
        <v>1</v>
      </c>
      <c r="F19" t="s">
        <v>122</v>
      </c>
      <c r="G19" s="14">
        <v>2080</v>
      </c>
      <c r="H19" s="8">
        <v>14.28</v>
      </c>
      <c r="I19" s="12">
        <f t="shared" si="0"/>
        <v>29702.400000000001</v>
      </c>
      <c r="J19" s="12" t="e">
        <f t="shared" si="1"/>
        <v>#REF!</v>
      </c>
      <c r="K19" s="12">
        <f>ROUND(+I19*0.065,2)</f>
        <v>1930.66</v>
      </c>
      <c r="L19" s="12">
        <f t="shared" si="2"/>
        <v>2272.23</v>
      </c>
      <c r="M19" s="12" t="e">
        <f t="shared" si="4"/>
        <v>#REF!</v>
      </c>
    </row>
    <row r="20" spans="1:13" hidden="1" x14ac:dyDescent="0.25">
      <c r="A20" t="s">
        <v>14</v>
      </c>
      <c r="B20" t="s">
        <v>24</v>
      </c>
      <c r="D20" s="11" t="s">
        <v>45</v>
      </c>
      <c r="E20" s="7">
        <v>1</v>
      </c>
      <c r="F20" t="s">
        <v>122</v>
      </c>
      <c r="G20" s="14">
        <v>2080</v>
      </c>
      <c r="H20" s="8">
        <v>13.81</v>
      </c>
      <c r="I20" s="12">
        <f t="shared" si="0"/>
        <v>28724.799999999999</v>
      </c>
      <c r="J20" s="12" t="e">
        <f t="shared" si="1"/>
        <v>#REF!</v>
      </c>
      <c r="K20" s="12">
        <v>0</v>
      </c>
      <c r="L20" s="12">
        <f t="shared" si="2"/>
        <v>2197.4499999999998</v>
      </c>
      <c r="M20" s="12" t="e">
        <f t="shared" si="4"/>
        <v>#REF!</v>
      </c>
    </row>
    <row r="21" spans="1:13" hidden="1" x14ac:dyDescent="0.25">
      <c r="A21" t="s">
        <v>14</v>
      </c>
      <c r="B21" t="s">
        <v>22</v>
      </c>
      <c r="D21" t="s">
        <v>46</v>
      </c>
      <c r="E21" s="7">
        <v>1</v>
      </c>
      <c r="F21" t="s">
        <v>122</v>
      </c>
      <c r="G21" s="14">
        <v>2080</v>
      </c>
      <c r="H21" s="8">
        <v>19.22</v>
      </c>
      <c r="I21" s="12">
        <f t="shared" si="0"/>
        <v>39977.599999999999</v>
      </c>
      <c r="J21" s="12" t="e">
        <f t="shared" si="1"/>
        <v>#REF!</v>
      </c>
      <c r="K21" s="12">
        <v>0</v>
      </c>
      <c r="L21" s="12">
        <f t="shared" si="2"/>
        <v>3058.29</v>
      </c>
      <c r="M21" s="12" t="e">
        <f t="shared" si="4"/>
        <v>#REF!</v>
      </c>
    </row>
    <row r="22" spans="1:13" hidden="1" x14ac:dyDescent="0.25">
      <c r="A22" t="s">
        <v>14</v>
      </c>
      <c r="B22" t="s">
        <v>24</v>
      </c>
      <c r="D22" t="s">
        <v>43</v>
      </c>
      <c r="E22" s="7">
        <v>1</v>
      </c>
      <c r="F22" t="s">
        <v>122</v>
      </c>
      <c r="G22" s="14">
        <v>2080</v>
      </c>
      <c r="H22" s="8">
        <v>31.21</v>
      </c>
      <c r="I22" s="12">
        <f t="shared" si="0"/>
        <v>64916.800000000003</v>
      </c>
      <c r="J22" s="12" t="e">
        <f t="shared" si="1"/>
        <v>#REF!</v>
      </c>
      <c r="K22" s="12">
        <v>0</v>
      </c>
      <c r="L22" s="12">
        <f t="shared" si="2"/>
        <v>4966.1400000000003</v>
      </c>
      <c r="M22" s="12" t="e">
        <f t="shared" si="4"/>
        <v>#REF!</v>
      </c>
    </row>
    <row r="23" spans="1:13" hidden="1" x14ac:dyDescent="0.25">
      <c r="A23" t="s">
        <v>14</v>
      </c>
      <c r="B23" t="s">
        <v>22</v>
      </c>
      <c r="D23" t="s">
        <v>48</v>
      </c>
      <c r="E23" s="7">
        <v>1</v>
      </c>
      <c r="F23" t="s">
        <v>122</v>
      </c>
      <c r="G23" s="14">
        <v>2080</v>
      </c>
      <c r="H23" s="8">
        <v>22.86</v>
      </c>
      <c r="I23" s="12">
        <f t="shared" si="0"/>
        <v>47548.800000000003</v>
      </c>
      <c r="J23" s="12" t="e">
        <f t="shared" si="1"/>
        <v>#REF!</v>
      </c>
      <c r="K23" s="12">
        <v>0</v>
      </c>
      <c r="L23" s="12">
        <f t="shared" si="2"/>
        <v>3637.48</v>
      </c>
      <c r="M23" s="12" t="e">
        <f t="shared" si="4"/>
        <v>#REF!</v>
      </c>
    </row>
    <row r="24" spans="1:13" hidden="1" x14ac:dyDescent="0.25">
      <c r="A24" t="s">
        <v>58</v>
      </c>
      <c r="B24" t="s">
        <v>58</v>
      </c>
      <c r="D24" t="s">
        <v>55</v>
      </c>
      <c r="E24" s="7">
        <v>0.25</v>
      </c>
      <c r="F24" t="s">
        <v>122</v>
      </c>
      <c r="G24" s="14">
        <v>2080</v>
      </c>
      <c r="H24" s="8">
        <v>19.760000000000002</v>
      </c>
      <c r="I24" s="12">
        <f t="shared" si="0"/>
        <v>10275.200000000001</v>
      </c>
      <c r="J24" s="12" t="e">
        <f t="shared" si="1"/>
        <v>#REF!</v>
      </c>
      <c r="K24" s="12">
        <f t="shared" ref="K24:K32" si="5">ROUND(+I24*0.065,2)</f>
        <v>667.89</v>
      </c>
      <c r="L24" s="12">
        <f t="shared" si="2"/>
        <v>786.05</v>
      </c>
      <c r="M24" s="12" t="e">
        <f t="shared" si="4"/>
        <v>#REF!</v>
      </c>
    </row>
    <row r="25" spans="1:13" hidden="1" x14ac:dyDescent="0.25">
      <c r="A25" t="s">
        <v>19</v>
      </c>
      <c r="B25" t="s">
        <v>57</v>
      </c>
      <c r="D25" t="s">
        <v>55</v>
      </c>
      <c r="E25" s="7">
        <v>0.25</v>
      </c>
      <c r="F25" t="s">
        <v>122</v>
      </c>
      <c r="G25" s="14">
        <v>2080</v>
      </c>
      <c r="H25" s="8">
        <v>19.760000000000002</v>
      </c>
      <c r="I25" s="12">
        <f t="shared" si="0"/>
        <v>10275.200000000001</v>
      </c>
      <c r="J25" s="12" t="e">
        <f t="shared" si="1"/>
        <v>#REF!</v>
      </c>
      <c r="K25" s="12">
        <f t="shared" si="5"/>
        <v>667.89</v>
      </c>
      <c r="L25" s="12">
        <f t="shared" si="2"/>
        <v>786.05</v>
      </c>
      <c r="M25" s="12" t="e">
        <f t="shared" si="4"/>
        <v>#REF!</v>
      </c>
    </row>
    <row r="26" spans="1:13" hidden="1" x14ac:dyDescent="0.25">
      <c r="A26" t="s">
        <v>19</v>
      </c>
      <c r="B26" t="s">
        <v>56</v>
      </c>
      <c r="D26" t="s">
        <v>55</v>
      </c>
      <c r="E26" s="7">
        <v>0.25</v>
      </c>
      <c r="F26" t="s">
        <v>122</v>
      </c>
      <c r="G26" s="14">
        <v>2080</v>
      </c>
      <c r="H26" s="8">
        <v>19.760000000000002</v>
      </c>
      <c r="I26" s="12">
        <f t="shared" si="0"/>
        <v>10275.200000000001</v>
      </c>
      <c r="J26" s="12" t="e">
        <f t="shared" si="1"/>
        <v>#REF!</v>
      </c>
      <c r="K26" s="12">
        <f t="shared" si="5"/>
        <v>667.89</v>
      </c>
      <c r="L26" s="12">
        <f t="shared" si="2"/>
        <v>786.05</v>
      </c>
      <c r="M26" s="12" t="e">
        <f t="shared" si="4"/>
        <v>#REF!</v>
      </c>
    </row>
    <row r="27" spans="1:13" hidden="1" x14ac:dyDescent="0.25">
      <c r="A27" t="s">
        <v>14</v>
      </c>
      <c r="B27" t="s">
        <v>54</v>
      </c>
      <c r="D27" t="s">
        <v>55</v>
      </c>
      <c r="E27" s="7">
        <v>0.25</v>
      </c>
      <c r="F27" t="s">
        <v>122</v>
      </c>
      <c r="G27" s="14">
        <v>2080</v>
      </c>
      <c r="H27" s="8">
        <v>19.760000000000002</v>
      </c>
      <c r="I27" s="12">
        <f t="shared" si="0"/>
        <v>10275.200000000001</v>
      </c>
      <c r="J27" s="12" t="e">
        <f t="shared" si="1"/>
        <v>#REF!</v>
      </c>
      <c r="K27" s="12">
        <f t="shared" si="5"/>
        <v>667.89</v>
      </c>
      <c r="L27" s="12">
        <f t="shared" si="2"/>
        <v>786.05</v>
      </c>
      <c r="M27" s="12" t="e">
        <f t="shared" si="4"/>
        <v>#REF!</v>
      </c>
    </row>
    <row r="28" spans="1:13" hidden="1" x14ac:dyDescent="0.25">
      <c r="A28" t="s">
        <v>14</v>
      </c>
      <c r="B28" t="s">
        <v>15</v>
      </c>
      <c r="D28" t="s">
        <v>36</v>
      </c>
      <c r="E28" s="7">
        <v>0.1</v>
      </c>
      <c r="F28" t="s">
        <v>122</v>
      </c>
      <c r="G28" s="14">
        <v>2080</v>
      </c>
      <c r="H28" s="8">
        <v>27.29</v>
      </c>
      <c r="I28" s="12">
        <f t="shared" si="0"/>
        <v>5676.32</v>
      </c>
      <c r="J28" s="12" t="e">
        <f t="shared" si="1"/>
        <v>#REF!</v>
      </c>
      <c r="K28" s="12">
        <f t="shared" si="5"/>
        <v>368.96</v>
      </c>
      <c r="L28" s="12">
        <f t="shared" si="2"/>
        <v>434.24</v>
      </c>
      <c r="M28" s="12" t="e">
        <f t="shared" si="4"/>
        <v>#REF!</v>
      </c>
    </row>
    <row r="29" spans="1:13" hidden="1" x14ac:dyDescent="0.25">
      <c r="A29" t="s">
        <v>62</v>
      </c>
      <c r="B29" t="s">
        <v>62</v>
      </c>
      <c r="D29" t="s">
        <v>36</v>
      </c>
      <c r="E29" s="7">
        <v>0.14000000000000001</v>
      </c>
      <c r="F29" t="s">
        <v>122</v>
      </c>
      <c r="G29" s="14">
        <v>2080</v>
      </c>
      <c r="H29" s="8">
        <v>27.29</v>
      </c>
      <c r="I29" s="12">
        <f t="shared" si="0"/>
        <v>7946.848</v>
      </c>
      <c r="J29" s="12" t="e">
        <f t="shared" si="1"/>
        <v>#REF!</v>
      </c>
      <c r="K29" s="12">
        <f t="shared" si="5"/>
        <v>516.54999999999995</v>
      </c>
      <c r="L29" s="12">
        <f t="shared" si="2"/>
        <v>607.92999999999995</v>
      </c>
      <c r="M29" s="12" t="e">
        <f t="shared" si="4"/>
        <v>#REF!</v>
      </c>
    </row>
    <row r="30" spans="1:13" hidden="1" x14ac:dyDescent="0.25">
      <c r="A30" t="s">
        <v>58</v>
      </c>
      <c r="B30" t="s">
        <v>58</v>
      </c>
      <c r="D30" t="s">
        <v>36</v>
      </c>
      <c r="E30" s="7">
        <v>0.01</v>
      </c>
      <c r="F30" t="s">
        <v>122</v>
      </c>
      <c r="G30" s="14">
        <v>2080</v>
      </c>
      <c r="H30" s="8">
        <v>27.29</v>
      </c>
      <c r="I30" s="12">
        <f t="shared" si="0"/>
        <v>567.63199999999995</v>
      </c>
      <c r="J30" s="12" t="e">
        <f t="shared" si="1"/>
        <v>#REF!</v>
      </c>
      <c r="K30" s="12">
        <f t="shared" si="5"/>
        <v>36.9</v>
      </c>
      <c r="L30" s="12">
        <f t="shared" si="2"/>
        <v>43.42</v>
      </c>
      <c r="M30" s="12" t="e">
        <f t="shared" si="4"/>
        <v>#REF!</v>
      </c>
    </row>
    <row r="31" spans="1:13" hidden="1" x14ac:dyDescent="0.25">
      <c r="A31" t="s">
        <v>19</v>
      </c>
      <c r="B31" t="s">
        <v>19</v>
      </c>
      <c r="D31" t="s">
        <v>36</v>
      </c>
      <c r="E31" s="7">
        <v>0.75</v>
      </c>
      <c r="F31" t="s">
        <v>122</v>
      </c>
      <c r="G31" s="14">
        <v>2080</v>
      </c>
      <c r="H31" s="8">
        <v>27.29</v>
      </c>
      <c r="I31" s="12">
        <f t="shared" si="0"/>
        <v>42572.4</v>
      </c>
      <c r="J31" s="12" t="e">
        <f t="shared" si="1"/>
        <v>#REF!</v>
      </c>
      <c r="K31" s="12">
        <f t="shared" si="5"/>
        <v>2767.21</v>
      </c>
      <c r="L31" s="12">
        <f t="shared" si="2"/>
        <v>3256.79</v>
      </c>
      <c r="M31" s="12" t="e">
        <f t="shared" si="4"/>
        <v>#REF!</v>
      </c>
    </row>
    <row r="32" spans="1:13" hidden="1" x14ac:dyDescent="0.25">
      <c r="A32" t="s">
        <v>19</v>
      </c>
      <c r="B32" t="s">
        <v>56</v>
      </c>
      <c r="D32" t="s">
        <v>64</v>
      </c>
      <c r="E32" s="7">
        <v>1</v>
      </c>
      <c r="F32" t="s">
        <v>122</v>
      </c>
      <c r="G32" s="14">
        <v>2080</v>
      </c>
      <c r="H32" s="8">
        <v>19.09</v>
      </c>
      <c r="I32" s="12">
        <f t="shared" si="0"/>
        <v>39707.199999999997</v>
      </c>
      <c r="J32" s="12" t="e">
        <f t="shared" si="1"/>
        <v>#REF!</v>
      </c>
      <c r="K32" s="12">
        <f t="shared" si="5"/>
        <v>2580.9699999999998</v>
      </c>
      <c r="L32" s="12">
        <f t="shared" si="2"/>
        <v>3037.6</v>
      </c>
      <c r="M32" s="12" t="e">
        <f t="shared" si="4"/>
        <v>#REF!</v>
      </c>
    </row>
    <row r="33" spans="1:13" hidden="1" x14ac:dyDescent="0.25">
      <c r="A33" t="s">
        <v>14</v>
      </c>
      <c r="B33" t="s">
        <v>22</v>
      </c>
      <c r="D33" t="s">
        <v>65</v>
      </c>
      <c r="E33" s="7">
        <v>1</v>
      </c>
      <c r="F33" t="s">
        <v>122</v>
      </c>
      <c r="G33" s="14">
        <v>2080</v>
      </c>
      <c r="H33" s="8">
        <v>40.78</v>
      </c>
      <c r="I33" s="12">
        <f t="shared" si="0"/>
        <v>84822.399999999994</v>
      </c>
      <c r="J33" s="12" t="e">
        <f t="shared" si="1"/>
        <v>#REF!</v>
      </c>
      <c r="K33" s="12">
        <v>0</v>
      </c>
      <c r="L33" s="12">
        <f t="shared" si="2"/>
        <v>6488.91</v>
      </c>
      <c r="M33" s="12" t="e">
        <f t="shared" si="4"/>
        <v>#REF!</v>
      </c>
    </row>
    <row r="34" spans="1:13" hidden="1" x14ac:dyDescent="0.25">
      <c r="A34" t="s">
        <v>62</v>
      </c>
      <c r="B34" t="s">
        <v>70</v>
      </c>
      <c r="D34" t="s">
        <v>71</v>
      </c>
      <c r="E34" s="7">
        <v>1</v>
      </c>
      <c r="F34" t="s">
        <v>122</v>
      </c>
      <c r="G34" s="14">
        <v>2080</v>
      </c>
      <c r="H34" s="8">
        <v>16.75</v>
      </c>
      <c r="I34" s="12">
        <f t="shared" ref="I34:I65" si="6">ROUND((+G34*E34)*H34,3)</f>
        <v>34840</v>
      </c>
      <c r="J34" s="12" t="e">
        <f t="shared" ref="J34:J65" si="7">healthcare*E34</f>
        <v>#REF!</v>
      </c>
      <c r="K34" s="12">
        <f>ROUND(+I34*0.065,2)</f>
        <v>2264.6</v>
      </c>
      <c r="L34" s="12">
        <f t="shared" ref="L34:L65" si="8">ROUND(I34*0.0765,2)</f>
        <v>2665.26</v>
      </c>
      <c r="M34" s="12" t="e">
        <f t="shared" si="4"/>
        <v>#REF!</v>
      </c>
    </row>
    <row r="35" spans="1:13" hidden="1" x14ac:dyDescent="0.25">
      <c r="A35" t="s">
        <v>14</v>
      </c>
      <c r="B35" t="s">
        <v>24</v>
      </c>
      <c r="D35" s="11" t="s">
        <v>72</v>
      </c>
      <c r="E35" s="7">
        <v>1</v>
      </c>
      <c r="F35" t="s">
        <v>122</v>
      </c>
      <c r="G35" s="14">
        <v>2080</v>
      </c>
      <c r="H35" s="8">
        <v>13.818</v>
      </c>
      <c r="I35" s="12">
        <f t="shared" si="6"/>
        <v>28741.439999999999</v>
      </c>
      <c r="J35" s="12" t="e">
        <f t="shared" si="7"/>
        <v>#REF!</v>
      </c>
      <c r="K35" s="12">
        <v>0</v>
      </c>
      <c r="L35" s="12">
        <f t="shared" si="8"/>
        <v>2198.7199999999998</v>
      </c>
      <c r="M35" s="12" t="e">
        <f t="shared" si="4"/>
        <v>#REF!</v>
      </c>
    </row>
    <row r="36" spans="1:13" hidden="1" x14ac:dyDescent="0.25">
      <c r="A36" t="s">
        <v>14</v>
      </c>
      <c r="B36" t="s">
        <v>51</v>
      </c>
      <c r="D36" t="s">
        <v>52</v>
      </c>
      <c r="E36" s="7">
        <v>1</v>
      </c>
      <c r="F36" t="s">
        <v>122</v>
      </c>
      <c r="G36" s="14">
        <v>2080</v>
      </c>
      <c r="H36" s="8">
        <v>13.99</v>
      </c>
      <c r="I36" s="12">
        <f t="shared" si="6"/>
        <v>29099.200000000001</v>
      </c>
      <c r="J36" s="12" t="e">
        <f t="shared" si="7"/>
        <v>#REF!</v>
      </c>
      <c r="K36" s="12">
        <f>ROUND(+I36*0.065,2)</f>
        <v>1891.45</v>
      </c>
      <c r="L36" s="12">
        <f t="shared" si="8"/>
        <v>2226.09</v>
      </c>
      <c r="M36" s="12" t="e">
        <f t="shared" si="4"/>
        <v>#REF!</v>
      </c>
    </row>
    <row r="37" spans="1:13" hidden="1" x14ac:dyDescent="0.25">
      <c r="A37" t="s">
        <v>14</v>
      </c>
      <c r="B37" t="s">
        <v>24</v>
      </c>
      <c r="D37" t="s">
        <v>74</v>
      </c>
      <c r="E37" s="7">
        <v>1</v>
      </c>
      <c r="F37" t="s">
        <v>122</v>
      </c>
      <c r="G37" s="14">
        <v>2080</v>
      </c>
      <c r="H37" s="8">
        <v>15.3</v>
      </c>
      <c r="I37" s="12">
        <f t="shared" si="6"/>
        <v>31824</v>
      </c>
      <c r="J37" s="12" t="e">
        <f t="shared" si="7"/>
        <v>#REF!</v>
      </c>
      <c r="K37" s="12">
        <v>0</v>
      </c>
      <c r="L37" s="12">
        <f t="shared" si="8"/>
        <v>2434.54</v>
      </c>
      <c r="M37" s="12" t="e">
        <f t="shared" si="4"/>
        <v>#REF!</v>
      </c>
    </row>
    <row r="38" spans="1:13" hidden="1" x14ac:dyDescent="0.25">
      <c r="A38" t="s">
        <v>62</v>
      </c>
      <c r="B38" t="s">
        <v>70</v>
      </c>
      <c r="D38" t="s">
        <v>75</v>
      </c>
      <c r="E38" s="7">
        <v>1</v>
      </c>
      <c r="F38" t="s">
        <v>122</v>
      </c>
      <c r="G38" s="14">
        <v>2080</v>
      </c>
      <c r="H38" s="8">
        <v>24.74</v>
      </c>
      <c r="I38" s="12">
        <f t="shared" si="6"/>
        <v>51459.199999999997</v>
      </c>
      <c r="J38" s="12" t="e">
        <f t="shared" si="7"/>
        <v>#REF!</v>
      </c>
      <c r="K38" s="12">
        <f>ROUND(+I38*0.065,2)</f>
        <v>3344.85</v>
      </c>
      <c r="L38" s="12">
        <f t="shared" si="8"/>
        <v>3936.63</v>
      </c>
      <c r="M38" s="12" t="e">
        <f t="shared" si="4"/>
        <v>#REF!</v>
      </c>
    </row>
    <row r="39" spans="1:13" hidden="1" x14ac:dyDescent="0.25">
      <c r="A39" t="s">
        <v>14</v>
      </c>
      <c r="B39" t="s">
        <v>17</v>
      </c>
      <c r="D39" t="s">
        <v>18</v>
      </c>
      <c r="E39" s="7">
        <v>0.8</v>
      </c>
      <c r="F39" t="s">
        <v>122</v>
      </c>
      <c r="G39" s="14">
        <v>2080</v>
      </c>
      <c r="H39" s="8">
        <v>27.95</v>
      </c>
      <c r="I39" s="12">
        <f t="shared" si="6"/>
        <v>46508.800000000003</v>
      </c>
      <c r="J39" s="12" t="e">
        <f t="shared" si="7"/>
        <v>#REF!</v>
      </c>
      <c r="K39" s="12">
        <f>ROUND(+I39*0.065,2)</f>
        <v>3023.07</v>
      </c>
      <c r="L39" s="12">
        <f t="shared" si="8"/>
        <v>3557.92</v>
      </c>
      <c r="M39" s="12" t="e">
        <f t="shared" si="4"/>
        <v>#REF!</v>
      </c>
    </row>
    <row r="40" spans="1:13" hidden="1" x14ac:dyDescent="0.25">
      <c r="A40" t="s">
        <v>14</v>
      </c>
      <c r="B40" t="s">
        <v>67</v>
      </c>
      <c r="D40" t="s">
        <v>18</v>
      </c>
      <c r="E40" s="7">
        <v>0.2</v>
      </c>
      <c r="F40" t="s">
        <v>122</v>
      </c>
      <c r="G40" s="14">
        <v>2080</v>
      </c>
      <c r="H40" s="8">
        <v>27.95</v>
      </c>
      <c r="I40" s="12">
        <f t="shared" si="6"/>
        <v>11627.2</v>
      </c>
      <c r="J40" s="12" t="e">
        <f t="shared" si="7"/>
        <v>#REF!</v>
      </c>
      <c r="K40" s="12">
        <f>ROUND(+I40*0.065,2)</f>
        <v>755.77</v>
      </c>
      <c r="L40" s="12">
        <f t="shared" si="8"/>
        <v>889.48</v>
      </c>
      <c r="M40" s="12" t="e">
        <f t="shared" si="4"/>
        <v>#REF!</v>
      </c>
    </row>
    <row r="41" spans="1:13" hidden="1" x14ac:dyDescent="0.25">
      <c r="A41" t="s">
        <v>14</v>
      </c>
      <c r="B41" t="s">
        <v>22</v>
      </c>
      <c r="D41" t="s">
        <v>84</v>
      </c>
      <c r="E41" s="7">
        <v>1</v>
      </c>
      <c r="F41" t="s">
        <v>122</v>
      </c>
      <c r="G41" s="14">
        <v>2080</v>
      </c>
      <c r="H41" s="8">
        <v>24.56</v>
      </c>
      <c r="I41" s="12">
        <f t="shared" si="6"/>
        <v>51084.800000000003</v>
      </c>
      <c r="J41" s="12" t="e">
        <f t="shared" si="7"/>
        <v>#REF!</v>
      </c>
      <c r="K41" s="12">
        <v>0</v>
      </c>
      <c r="L41" s="12">
        <f t="shared" si="8"/>
        <v>3907.99</v>
      </c>
      <c r="M41" s="12" t="e">
        <f t="shared" si="4"/>
        <v>#REF!</v>
      </c>
    </row>
    <row r="42" spans="1:13" hidden="1" x14ac:dyDescent="0.25">
      <c r="A42" t="s">
        <v>19</v>
      </c>
      <c r="B42" t="s">
        <v>20</v>
      </c>
      <c r="D42" t="s">
        <v>86</v>
      </c>
      <c r="E42" s="7">
        <v>1</v>
      </c>
      <c r="F42" t="s">
        <v>122</v>
      </c>
      <c r="G42" s="14">
        <v>2080</v>
      </c>
      <c r="H42" s="8">
        <v>24.45</v>
      </c>
      <c r="I42" s="12">
        <f t="shared" si="6"/>
        <v>50856</v>
      </c>
      <c r="J42" s="12" t="e">
        <f t="shared" si="7"/>
        <v>#REF!</v>
      </c>
      <c r="K42" s="12">
        <f>ROUND(+I42*0.065,2)</f>
        <v>3305.64</v>
      </c>
      <c r="L42" s="12">
        <f t="shared" si="8"/>
        <v>3890.48</v>
      </c>
      <c r="M42" s="12" t="e">
        <f t="shared" si="4"/>
        <v>#REF!</v>
      </c>
    </row>
    <row r="43" spans="1:13" hidden="1" x14ac:dyDescent="0.25">
      <c r="A43" t="s">
        <v>19</v>
      </c>
      <c r="B43" t="s">
        <v>20</v>
      </c>
      <c r="D43" t="s">
        <v>87</v>
      </c>
      <c r="E43" s="7">
        <v>1</v>
      </c>
      <c r="F43" t="s">
        <v>122</v>
      </c>
      <c r="G43" s="14">
        <v>2080</v>
      </c>
      <c r="H43" s="8">
        <v>25.29</v>
      </c>
      <c r="I43" s="12">
        <f t="shared" si="6"/>
        <v>52603.199999999997</v>
      </c>
      <c r="J43" s="12" t="e">
        <f t="shared" si="7"/>
        <v>#REF!</v>
      </c>
      <c r="K43" s="12">
        <f>ROUND(+I43*0.065,2)</f>
        <v>3419.21</v>
      </c>
      <c r="L43" s="12">
        <f t="shared" si="8"/>
        <v>4024.14</v>
      </c>
      <c r="M43" s="12" t="e">
        <f t="shared" si="4"/>
        <v>#REF!</v>
      </c>
    </row>
    <row r="44" spans="1:13" hidden="1" x14ac:dyDescent="0.25">
      <c r="A44" t="s">
        <v>62</v>
      </c>
      <c r="B44" t="s">
        <v>70</v>
      </c>
      <c r="D44" t="s">
        <v>81</v>
      </c>
      <c r="E44" s="7">
        <v>1</v>
      </c>
      <c r="F44" t="s">
        <v>122</v>
      </c>
      <c r="G44" s="14">
        <v>2080</v>
      </c>
      <c r="H44" s="8">
        <v>15.82</v>
      </c>
      <c r="I44" s="12">
        <f t="shared" si="6"/>
        <v>32905.599999999999</v>
      </c>
      <c r="J44" s="12" t="e">
        <f t="shared" si="7"/>
        <v>#REF!</v>
      </c>
      <c r="K44" s="12">
        <f>ROUND(+I44*0.065,2)</f>
        <v>2138.86</v>
      </c>
      <c r="L44" s="12">
        <f t="shared" si="8"/>
        <v>2517.2800000000002</v>
      </c>
      <c r="M44" s="12" t="e">
        <f t="shared" si="4"/>
        <v>#REF!</v>
      </c>
    </row>
    <row r="45" spans="1:13" hidden="1" x14ac:dyDescent="0.25">
      <c r="A45" t="s">
        <v>14</v>
      </c>
      <c r="B45" t="s">
        <v>29</v>
      </c>
      <c r="D45" t="s">
        <v>30</v>
      </c>
      <c r="E45" s="7">
        <v>0.95</v>
      </c>
      <c r="F45" t="s">
        <v>122</v>
      </c>
      <c r="G45" s="14">
        <v>2080</v>
      </c>
      <c r="H45" s="8">
        <v>22.24</v>
      </c>
      <c r="I45" s="12">
        <f t="shared" si="6"/>
        <v>43946.239999999998</v>
      </c>
      <c r="J45" s="12" t="e">
        <f t="shared" si="7"/>
        <v>#REF!</v>
      </c>
      <c r="K45" s="12">
        <f>ROUND(+I45*0.065,2)</f>
        <v>2856.51</v>
      </c>
      <c r="L45" s="12">
        <f t="shared" si="8"/>
        <v>3361.89</v>
      </c>
      <c r="M45" s="12" t="e">
        <f t="shared" si="4"/>
        <v>#REF!</v>
      </c>
    </row>
    <row r="46" spans="1:13" hidden="1" x14ac:dyDescent="0.25">
      <c r="A46" t="s">
        <v>19</v>
      </c>
      <c r="B46" t="s">
        <v>19</v>
      </c>
      <c r="D46" t="s">
        <v>30</v>
      </c>
      <c r="E46" s="7">
        <v>0.05</v>
      </c>
      <c r="F46" t="s">
        <v>122</v>
      </c>
      <c r="G46" s="14">
        <v>2080</v>
      </c>
      <c r="H46" s="8">
        <v>22.24</v>
      </c>
      <c r="I46" s="12">
        <f t="shared" si="6"/>
        <v>2312.96</v>
      </c>
      <c r="J46" s="12" t="e">
        <f t="shared" si="7"/>
        <v>#REF!</v>
      </c>
      <c r="K46" s="12">
        <f>ROUND(+I46*0.065,2)</f>
        <v>150.34</v>
      </c>
      <c r="L46" s="12">
        <f t="shared" si="8"/>
        <v>176.94</v>
      </c>
      <c r="M46" s="12" t="e">
        <f t="shared" si="4"/>
        <v>#REF!</v>
      </c>
    </row>
    <row r="47" spans="1:13" hidden="1" x14ac:dyDescent="0.25">
      <c r="A47" t="s">
        <v>14</v>
      </c>
      <c r="B47" t="s">
        <v>22</v>
      </c>
      <c r="D47" t="s">
        <v>88</v>
      </c>
      <c r="F47" t="s">
        <v>122</v>
      </c>
      <c r="G47" s="14">
        <v>2080</v>
      </c>
      <c r="H47" s="8">
        <v>22.31</v>
      </c>
      <c r="I47" s="12">
        <f t="shared" si="6"/>
        <v>0</v>
      </c>
      <c r="J47" s="12" t="e">
        <f t="shared" si="7"/>
        <v>#REF!</v>
      </c>
      <c r="K47" s="12">
        <v>0</v>
      </c>
      <c r="L47" s="12">
        <f t="shared" si="8"/>
        <v>0</v>
      </c>
      <c r="M47" s="12" t="e">
        <f t="shared" si="4"/>
        <v>#REF!</v>
      </c>
    </row>
    <row r="48" spans="1:13" hidden="1" x14ac:dyDescent="0.25">
      <c r="A48" t="s">
        <v>19</v>
      </c>
      <c r="B48" t="s">
        <v>56</v>
      </c>
      <c r="D48" t="s">
        <v>89</v>
      </c>
      <c r="E48" s="7">
        <v>1</v>
      </c>
      <c r="F48" t="s">
        <v>122</v>
      </c>
      <c r="G48" s="14">
        <v>2080</v>
      </c>
      <c r="H48" s="8">
        <v>15.52</v>
      </c>
      <c r="I48" s="12">
        <f t="shared" si="6"/>
        <v>32281.599999999999</v>
      </c>
      <c r="J48" s="12" t="e">
        <f t="shared" si="7"/>
        <v>#REF!</v>
      </c>
      <c r="K48" s="12">
        <f t="shared" ref="K48:K69" si="9">ROUND(+I48*0.065,2)</f>
        <v>2098.3000000000002</v>
      </c>
      <c r="L48" s="12">
        <f t="shared" si="8"/>
        <v>2469.54</v>
      </c>
      <c r="M48" s="12" t="e">
        <f t="shared" si="4"/>
        <v>#REF!</v>
      </c>
    </row>
    <row r="49" spans="1:13" hidden="1" x14ac:dyDescent="0.25">
      <c r="A49" t="s">
        <v>14</v>
      </c>
      <c r="B49" t="s">
        <v>76</v>
      </c>
      <c r="D49" t="s">
        <v>77</v>
      </c>
      <c r="E49" s="7">
        <v>1</v>
      </c>
      <c r="F49" t="s">
        <v>122</v>
      </c>
      <c r="G49" s="14">
        <v>2080</v>
      </c>
      <c r="H49" s="8">
        <v>26.37</v>
      </c>
      <c r="I49" s="12">
        <f t="shared" si="6"/>
        <v>54849.599999999999</v>
      </c>
      <c r="J49" s="12" t="e">
        <f t="shared" si="7"/>
        <v>#REF!</v>
      </c>
      <c r="K49" s="12">
        <f t="shared" si="9"/>
        <v>3565.22</v>
      </c>
      <c r="L49" s="12">
        <f t="shared" si="8"/>
        <v>4195.99</v>
      </c>
      <c r="M49" s="12" t="e">
        <f t="shared" si="4"/>
        <v>#REF!</v>
      </c>
    </row>
    <row r="50" spans="1:13" hidden="1" x14ac:dyDescent="0.25">
      <c r="A50" t="s">
        <v>19</v>
      </c>
      <c r="B50" t="s">
        <v>56</v>
      </c>
      <c r="D50" t="s">
        <v>90</v>
      </c>
      <c r="E50" s="7">
        <v>1</v>
      </c>
      <c r="F50" t="s">
        <v>122</v>
      </c>
      <c r="G50" s="14">
        <v>2080</v>
      </c>
      <c r="H50" s="8">
        <v>22.55</v>
      </c>
      <c r="I50" s="12">
        <f t="shared" si="6"/>
        <v>46904</v>
      </c>
      <c r="J50" s="12" t="e">
        <f t="shared" si="7"/>
        <v>#REF!</v>
      </c>
      <c r="K50" s="12">
        <f t="shared" si="9"/>
        <v>3048.76</v>
      </c>
      <c r="L50" s="12">
        <f t="shared" si="8"/>
        <v>3588.16</v>
      </c>
      <c r="M50" s="12" t="e">
        <f t="shared" si="4"/>
        <v>#REF!</v>
      </c>
    </row>
    <row r="51" spans="1:13" hidden="1" x14ac:dyDescent="0.25">
      <c r="A51" t="s">
        <v>58</v>
      </c>
      <c r="B51" t="s">
        <v>58</v>
      </c>
      <c r="D51" t="s">
        <v>68</v>
      </c>
      <c r="E51" s="7">
        <v>0.25</v>
      </c>
      <c r="F51" t="s">
        <v>122</v>
      </c>
      <c r="G51" s="14">
        <v>2080</v>
      </c>
      <c r="H51" s="8">
        <v>15.56</v>
      </c>
      <c r="I51" s="12">
        <f t="shared" si="6"/>
        <v>8091.2</v>
      </c>
      <c r="J51" s="12" t="e">
        <f t="shared" si="7"/>
        <v>#REF!</v>
      </c>
      <c r="K51" s="12">
        <f t="shared" si="9"/>
        <v>525.92999999999995</v>
      </c>
      <c r="L51" s="12">
        <f t="shared" si="8"/>
        <v>618.98</v>
      </c>
      <c r="M51" s="12" t="e">
        <f t="shared" si="4"/>
        <v>#REF!</v>
      </c>
    </row>
    <row r="52" spans="1:13" hidden="1" x14ac:dyDescent="0.25">
      <c r="A52" t="s">
        <v>19</v>
      </c>
      <c r="B52" t="s">
        <v>57</v>
      </c>
      <c r="D52" t="s">
        <v>68</v>
      </c>
      <c r="E52" s="7">
        <v>0.25</v>
      </c>
      <c r="F52" t="s">
        <v>122</v>
      </c>
      <c r="G52" s="14">
        <v>2080</v>
      </c>
      <c r="H52" s="8">
        <v>15.56</v>
      </c>
      <c r="I52" s="12">
        <f t="shared" si="6"/>
        <v>8091.2</v>
      </c>
      <c r="J52" s="12" t="e">
        <f t="shared" si="7"/>
        <v>#REF!</v>
      </c>
      <c r="K52" s="12">
        <f t="shared" si="9"/>
        <v>525.92999999999995</v>
      </c>
      <c r="L52" s="12">
        <f t="shared" si="8"/>
        <v>618.98</v>
      </c>
      <c r="M52" s="12" t="e">
        <f t="shared" si="4"/>
        <v>#REF!</v>
      </c>
    </row>
    <row r="53" spans="1:13" hidden="1" x14ac:dyDescent="0.25">
      <c r="A53" t="s">
        <v>19</v>
      </c>
      <c r="B53" t="s">
        <v>56</v>
      </c>
      <c r="D53" t="s">
        <v>68</v>
      </c>
      <c r="E53" s="7">
        <v>0.25</v>
      </c>
      <c r="F53" t="s">
        <v>122</v>
      </c>
      <c r="G53" s="14">
        <v>2080</v>
      </c>
      <c r="H53" s="8">
        <v>15.56</v>
      </c>
      <c r="I53" s="12">
        <f t="shared" si="6"/>
        <v>8091.2</v>
      </c>
      <c r="J53" s="12" t="e">
        <f t="shared" si="7"/>
        <v>#REF!</v>
      </c>
      <c r="K53" s="12">
        <f t="shared" si="9"/>
        <v>525.92999999999995</v>
      </c>
      <c r="L53" s="12">
        <f t="shared" si="8"/>
        <v>618.98</v>
      </c>
      <c r="M53" s="12" t="e">
        <f t="shared" si="4"/>
        <v>#REF!</v>
      </c>
    </row>
    <row r="54" spans="1:13" hidden="1" x14ac:dyDescent="0.25">
      <c r="A54" t="s">
        <v>14</v>
      </c>
      <c r="B54" t="s">
        <v>54</v>
      </c>
      <c r="D54" t="s">
        <v>68</v>
      </c>
      <c r="E54" s="7">
        <v>0.25</v>
      </c>
      <c r="F54" t="s">
        <v>122</v>
      </c>
      <c r="G54" s="14">
        <v>2080</v>
      </c>
      <c r="H54" s="8">
        <v>15.56</v>
      </c>
      <c r="I54" s="12">
        <f t="shared" si="6"/>
        <v>8091.2</v>
      </c>
      <c r="J54" s="12" t="e">
        <f t="shared" si="7"/>
        <v>#REF!</v>
      </c>
      <c r="K54" s="12">
        <f t="shared" si="9"/>
        <v>525.92999999999995</v>
      </c>
      <c r="L54" s="12">
        <f t="shared" si="8"/>
        <v>618.98</v>
      </c>
      <c r="M54" s="12" t="e">
        <f t="shared" si="4"/>
        <v>#REF!</v>
      </c>
    </row>
    <row r="55" spans="1:13" hidden="1" x14ac:dyDescent="0.25">
      <c r="A55" t="s">
        <v>19</v>
      </c>
      <c r="B55" t="s">
        <v>56</v>
      </c>
      <c r="D55" t="s">
        <v>91</v>
      </c>
      <c r="E55" s="7">
        <v>1</v>
      </c>
      <c r="F55" t="s">
        <v>122</v>
      </c>
      <c r="G55" s="14">
        <v>2080</v>
      </c>
      <c r="H55" s="8">
        <v>18.36</v>
      </c>
      <c r="I55" s="12">
        <f t="shared" si="6"/>
        <v>38188.800000000003</v>
      </c>
      <c r="J55" s="12" t="e">
        <f t="shared" si="7"/>
        <v>#REF!</v>
      </c>
      <c r="K55" s="12">
        <f t="shared" si="9"/>
        <v>2482.27</v>
      </c>
      <c r="L55" s="12">
        <f t="shared" si="8"/>
        <v>2921.44</v>
      </c>
      <c r="M55" s="12" t="e">
        <f t="shared" si="4"/>
        <v>#REF!</v>
      </c>
    </row>
    <row r="56" spans="1:13" hidden="1" x14ac:dyDescent="0.25">
      <c r="A56" t="s">
        <v>14</v>
      </c>
      <c r="B56" t="s">
        <v>15</v>
      </c>
      <c r="D56" t="s">
        <v>38</v>
      </c>
      <c r="E56" s="7">
        <v>0.7</v>
      </c>
      <c r="F56" t="s">
        <v>122</v>
      </c>
      <c r="G56" s="14">
        <v>2080</v>
      </c>
      <c r="H56" s="8">
        <v>24.68</v>
      </c>
      <c r="I56" s="12">
        <f t="shared" si="6"/>
        <v>35934.080000000002</v>
      </c>
      <c r="J56" s="12" t="e">
        <f t="shared" si="7"/>
        <v>#REF!</v>
      </c>
      <c r="K56" s="12">
        <f t="shared" si="9"/>
        <v>2335.7199999999998</v>
      </c>
      <c r="L56" s="12">
        <f t="shared" si="8"/>
        <v>2748.96</v>
      </c>
      <c r="M56" s="12" t="e">
        <f t="shared" si="4"/>
        <v>#REF!</v>
      </c>
    </row>
    <row r="57" spans="1:13" hidden="1" x14ac:dyDescent="0.25">
      <c r="A57" t="s">
        <v>62</v>
      </c>
      <c r="B57" t="s">
        <v>62</v>
      </c>
      <c r="D57" t="s">
        <v>38</v>
      </c>
      <c r="E57" s="7">
        <v>0.09</v>
      </c>
      <c r="F57" t="s">
        <v>122</v>
      </c>
      <c r="G57" s="14">
        <v>2080</v>
      </c>
      <c r="H57" s="8">
        <v>24.68</v>
      </c>
      <c r="I57" s="12">
        <f t="shared" si="6"/>
        <v>4620.0959999999995</v>
      </c>
      <c r="J57" s="12" t="e">
        <f t="shared" si="7"/>
        <v>#REF!</v>
      </c>
      <c r="K57" s="12">
        <f t="shared" si="9"/>
        <v>300.31</v>
      </c>
      <c r="L57" s="12">
        <f t="shared" si="8"/>
        <v>353.44</v>
      </c>
      <c r="M57" s="12" t="e">
        <f t="shared" si="4"/>
        <v>#REF!</v>
      </c>
    </row>
    <row r="58" spans="1:13" hidden="1" x14ac:dyDescent="0.25">
      <c r="A58" t="s">
        <v>58</v>
      </c>
      <c r="B58" t="s">
        <v>58</v>
      </c>
      <c r="D58" t="s">
        <v>38</v>
      </c>
      <c r="E58" s="7">
        <v>0.01</v>
      </c>
      <c r="F58" t="s">
        <v>122</v>
      </c>
      <c r="G58" s="14">
        <v>2080</v>
      </c>
      <c r="H58" s="8">
        <v>24.68</v>
      </c>
      <c r="I58" s="12">
        <f t="shared" si="6"/>
        <v>513.34400000000005</v>
      </c>
      <c r="J58" s="12" t="e">
        <f t="shared" si="7"/>
        <v>#REF!</v>
      </c>
      <c r="K58" s="12">
        <f t="shared" si="9"/>
        <v>33.369999999999997</v>
      </c>
      <c r="L58" s="12">
        <f t="shared" si="8"/>
        <v>39.270000000000003</v>
      </c>
      <c r="M58" s="12" t="e">
        <f t="shared" si="4"/>
        <v>#REF!</v>
      </c>
    </row>
    <row r="59" spans="1:13" hidden="1" x14ac:dyDescent="0.25">
      <c r="A59" t="s">
        <v>19</v>
      </c>
      <c r="B59" t="s">
        <v>19</v>
      </c>
      <c r="D59" t="s">
        <v>38</v>
      </c>
      <c r="E59" s="7">
        <v>0.2</v>
      </c>
      <c r="F59" t="s">
        <v>122</v>
      </c>
      <c r="G59" s="14">
        <v>2080</v>
      </c>
      <c r="H59" s="8">
        <v>24.68</v>
      </c>
      <c r="I59" s="12">
        <f t="shared" si="6"/>
        <v>10266.879999999999</v>
      </c>
      <c r="J59" s="12" t="e">
        <f t="shared" si="7"/>
        <v>#REF!</v>
      </c>
      <c r="K59" s="12">
        <f t="shared" si="9"/>
        <v>667.35</v>
      </c>
      <c r="L59" s="12">
        <f t="shared" si="8"/>
        <v>785.42</v>
      </c>
      <c r="M59" s="12" t="e">
        <f t="shared" si="4"/>
        <v>#REF!</v>
      </c>
    </row>
    <row r="60" spans="1:13" ht="14.25" hidden="1" customHeight="1" x14ac:dyDescent="0.25">
      <c r="A60" t="s">
        <v>19</v>
      </c>
      <c r="B60" t="s">
        <v>27</v>
      </c>
      <c r="D60" t="s">
        <v>92</v>
      </c>
      <c r="E60" s="7">
        <v>1</v>
      </c>
      <c r="F60" t="s">
        <v>122</v>
      </c>
      <c r="G60" s="14">
        <v>2080</v>
      </c>
      <c r="H60" s="8">
        <v>28.98</v>
      </c>
      <c r="I60" s="12">
        <f t="shared" si="6"/>
        <v>60278.400000000001</v>
      </c>
      <c r="J60" s="12" t="e">
        <f t="shared" si="7"/>
        <v>#REF!</v>
      </c>
      <c r="K60" s="12">
        <f t="shared" si="9"/>
        <v>3918.1</v>
      </c>
      <c r="L60" s="12">
        <f t="shared" si="8"/>
        <v>4611.3</v>
      </c>
      <c r="M60" s="12" t="e">
        <f t="shared" si="4"/>
        <v>#REF!</v>
      </c>
    </row>
    <row r="61" spans="1:13" hidden="1" x14ac:dyDescent="0.25">
      <c r="A61" t="s">
        <v>19</v>
      </c>
      <c r="B61" t="s">
        <v>93</v>
      </c>
      <c r="D61" t="s">
        <v>94</v>
      </c>
      <c r="E61" s="7">
        <v>1</v>
      </c>
      <c r="F61" t="s">
        <v>122</v>
      </c>
      <c r="G61" s="14">
        <v>2080</v>
      </c>
      <c r="H61" s="8">
        <v>22.61</v>
      </c>
      <c r="I61" s="12">
        <f t="shared" si="6"/>
        <v>47028.800000000003</v>
      </c>
      <c r="J61" s="12" t="e">
        <f t="shared" si="7"/>
        <v>#REF!</v>
      </c>
      <c r="K61" s="12">
        <f t="shared" si="9"/>
        <v>3056.87</v>
      </c>
      <c r="L61" s="12">
        <f t="shared" si="8"/>
        <v>3597.7</v>
      </c>
      <c r="M61" s="12" t="e">
        <f t="shared" si="4"/>
        <v>#REF!</v>
      </c>
    </row>
    <row r="62" spans="1:13" hidden="1" x14ac:dyDescent="0.25">
      <c r="A62" t="s">
        <v>14</v>
      </c>
      <c r="B62" t="s">
        <v>15</v>
      </c>
      <c r="D62" t="s">
        <v>40</v>
      </c>
      <c r="E62" s="7">
        <v>0.7</v>
      </c>
      <c r="F62" t="s">
        <v>122</v>
      </c>
      <c r="G62" s="14">
        <v>2080</v>
      </c>
      <c r="H62" s="8">
        <v>21.52</v>
      </c>
      <c r="I62" s="12">
        <f t="shared" si="6"/>
        <v>31333.119999999999</v>
      </c>
      <c r="J62" s="12" t="e">
        <f t="shared" si="7"/>
        <v>#REF!</v>
      </c>
      <c r="K62" s="12">
        <f t="shared" si="9"/>
        <v>2036.65</v>
      </c>
      <c r="L62" s="12">
        <f t="shared" si="8"/>
        <v>2396.98</v>
      </c>
      <c r="M62" s="12" t="e">
        <f t="shared" si="4"/>
        <v>#REF!</v>
      </c>
    </row>
    <row r="63" spans="1:13" hidden="1" x14ac:dyDescent="0.25">
      <c r="A63" t="s">
        <v>62</v>
      </c>
      <c r="B63" t="s">
        <v>62</v>
      </c>
      <c r="D63" t="s">
        <v>40</v>
      </c>
      <c r="E63" s="7">
        <v>0.09</v>
      </c>
      <c r="F63" t="s">
        <v>122</v>
      </c>
      <c r="G63" s="14">
        <v>2080</v>
      </c>
      <c r="H63" s="8">
        <v>21.52</v>
      </c>
      <c r="I63" s="12">
        <f t="shared" si="6"/>
        <v>4028.5439999999999</v>
      </c>
      <c r="J63" s="12" t="e">
        <f t="shared" si="7"/>
        <v>#REF!</v>
      </c>
      <c r="K63" s="12">
        <f t="shared" si="9"/>
        <v>261.86</v>
      </c>
      <c r="L63" s="12">
        <f t="shared" si="8"/>
        <v>308.18</v>
      </c>
      <c r="M63" s="12" t="e">
        <f t="shared" si="4"/>
        <v>#REF!</v>
      </c>
    </row>
    <row r="64" spans="1:13" hidden="1" x14ac:dyDescent="0.25">
      <c r="A64" t="s">
        <v>58</v>
      </c>
      <c r="B64" t="s">
        <v>58</v>
      </c>
      <c r="D64" t="s">
        <v>40</v>
      </c>
      <c r="E64" s="7">
        <v>0.01</v>
      </c>
      <c r="F64" t="s">
        <v>122</v>
      </c>
      <c r="G64" s="14">
        <v>2080</v>
      </c>
      <c r="H64" s="8">
        <v>21.52</v>
      </c>
      <c r="I64" s="12">
        <f t="shared" si="6"/>
        <v>447.61599999999999</v>
      </c>
      <c r="J64" s="12" t="e">
        <f t="shared" si="7"/>
        <v>#REF!</v>
      </c>
      <c r="K64" s="12">
        <f t="shared" si="9"/>
        <v>29.1</v>
      </c>
      <c r="L64" s="12">
        <f t="shared" si="8"/>
        <v>34.24</v>
      </c>
      <c r="M64" s="12" t="e">
        <f t="shared" si="4"/>
        <v>#REF!</v>
      </c>
    </row>
    <row r="65" spans="1:13" hidden="1" x14ac:dyDescent="0.25">
      <c r="A65" t="s">
        <v>19</v>
      </c>
      <c r="B65" t="s">
        <v>19</v>
      </c>
      <c r="D65" t="s">
        <v>40</v>
      </c>
      <c r="E65" s="7">
        <v>0.2</v>
      </c>
      <c r="F65" t="s">
        <v>122</v>
      </c>
      <c r="G65" s="14">
        <v>2080</v>
      </c>
      <c r="H65" s="8">
        <v>21.52</v>
      </c>
      <c r="I65" s="12">
        <f t="shared" si="6"/>
        <v>8952.32</v>
      </c>
      <c r="J65" s="12" t="e">
        <f t="shared" si="7"/>
        <v>#REF!</v>
      </c>
      <c r="K65" s="12">
        <f t="shared" si="9"/>
        <v>581.9</v>
      </c>
      <c r="L65" s="12">
        <f t="shared" si="8"/>
        <v>684.85</v>
      </c>
      <c r="M65" s="12" t="e">
        <f t="shared" si="4"/>
        <v>#REF!</v>
      </c>
    </row>
    <row r="66" spans="1:13" hidden="1" x14ac:dyDescent="0.25">
      <c r="A66" t="s">
        <v>14</v>
      </c>
      <c r="B66" t="s">
        <v>49</v>
      </c>
      <c r="D66" t="s">
        <v>50</v>
      </c>
      <c r="E66" s="7">
        <v>0.7</v>
      </c>
      <c r="F66" t="s">
        <v>122</v>
      </c>
      <c r="G66" s="14">
        <v>2080</v>
      </c>
      <c r="H66" s="8">
        <v>36.409999999999997</v>
      </c>
      <c r="I66" s="12">
        <f t="shared" ref="I66:I97" si="10">ROUND((+G66*E66)*H66,3)</f>
        <v>53012.959999999999</v>
      </c>
      <c r="J66" s="12" t="e">
        <f t="shared" ref="J66:J97" si="11">healthcare*E66</f>
        <v>#REF!</v>
      </c>
      <c r="K66" s="12">
        <f t="shared" si="9"/>
        <v>3445.84</v>
      </c>
      <c r="L66" s="12">
        <f t="shared" ref="L66:L97" si="12">ROUND(I66*0.0765,2)</f>
        <v>4055.49</v>
      </c>
      <c r="M66" s="12" t="e">
        <f t="shared" si="4"/>
        <v>#REF!</v>
      </c>
    </row>
    <row r="67" spans="1:13" hidden="1" x14ac:dyDescent="0.25">
      <c r="A67" t="s">
        <v>62</v>
      </c>
      <c r="B67" t="s">
        <v>62</v>
      </c>
      <c r="D67" t="s">
        <v>50</v>
      </c>
      <c r="E67" s="7">
        <v>0.09</v>
      </c>
      <c r="F67" t="s">
        <v>122</v>
      </c>
      <c r="G67" s="14">
        <v>2080</v>
      </c>
      <c r="H67" s="8">
        <v>36.409999999999997</v>
      </c>
      <c r="I67" s="12">
        <f t="shared" si="10"/>
        <v>6815.9520000000002</v>
      </c>
      <c r="J67" s="12" t="e">
        <f t="shared" si="11"/>
        <v>#REF!</v>
      </c>
      <c r="K67" s="12">
        <f t="shared" si="9"/>
        <v>443.04</v>
      </c>
      <c r="L67" s="12">
        <f t="shared" si="12"/>
        <v>521.41999999999996</v>
      </c>
      <c r="M67" s="12" t="e">
        <f t="shared" si="4"/>
        <v>#REF!</v>
      </c>
    </row>
    <row r="68" spans="1:13" hidden="1" x14ac:dyDescent="0.25">
      <c r="A68" t="s">
        <v>58</v>
      </c>
      <c r="B68" t="s">
        <v>58</v>
      </c>
      <c r="D68" t="s">
        <v>50</v>
      </c>
      <c r="E68" s="7">
        <v>0.01</v>
      </c>
      <c r="F68" t="s">
        <v>122</v>
      </c>
      <c r="G68" s="14">
        <v>2080</v>
      </c>
      <c r="H68" s="8">
        <v>36.409999999999997</v>
      </c>
      <c r="I68" s="12">
        <f t="shared" si="10"/>
        <v>757.32799999999997</v>
      </c>
      <c r="J68" s="12" t="e">
        <f t="shared" si="11"/>
        <v>#REF!</v>
      </c>
      <c r="K68" s="12">
        <f t="shared" si="9"/>
        <v>49.23</v>
      </c>
      <c r="L68" s="12">
        <f t="shared" si="12"/>
        <v>57.94</v>
      </c>
      <c r="M68" s="12" t="e">
        <f t="shared" si="4"/>
        <v>#REF!</v>
      </c>
    </row>
    <row r="69" spans="1:13" hidden="1" x14ac:dyDescent="0.25">
      <c r="A69" t="s">
        <v>19</v>
      </c>
      <c r="B69" t="s">
        <v>19</v>
      </c>
      <c r="D69" t="s">
        <v>50</v>
      </c>
      <c r="E69" s="7">
        <v>0.2</v>
      </c>
      <c r="F69" t="s">
        <v>122</v>
      </c>
      <c r="G69" s="14">
        <v>2080</v>
      </c>
      <c r="H69" s="8">
        <v>36.409999999999997</v>
      </c>
      <c r="I69" s="12">
        <f t="shared" si="10"/>
        <v>15146.56</v>
      </c>
      <c r="J69" s="12" t="e">
        <f t="shared" si="11"/>
        <v>#REF!</v>
      </c>
      <c r="K69" s="12">
        <f t="shared" si="9"/>
        <v>984.53</v>
      </c>
      <c r="L69" s="12">
        <f t="shared" si="12"/>
        <v>1158.71</v>
      </c>
      <c r="M69" s="12" t="e">
        <f t="shared" si="4"/>
        <v>#REF!</v>
      </c>
    </row>
    <row r="70" spans="1:13" hidden="1" x14ac:dyDescent="0.25">
      <c r="A70" t="s">
        <v>14</v>
      </c>
      <c r="B70" t="s">
        <v>22</v>
      </c>
      <c r="D70" t="s">
        <v>95</v>
      </c>
      <c r="E70" s="7">
        <v>1</v>
      </c>
      <c r="F70" t="s">
        <v>122</v>
      </c>
      <c r="G70" s="14">
        <v>2080</v>
      </c>
      <c r="H70" s="8">
        <v>23.93</v>
      </c>
      <c r="I70" s="12">
        <f t="shared" si="10"/>
        <v>49774.400000000001</v>
      </c>
      <c r="J70" s="12" t="e">
        <f t="shared" si="11"/>
        <v>#REF!</v>
      </c>
      <c r="K70" s="12">
        <v>0</v>
      </c>
      <c r="L70" s="12">
        <f t="shared" si="12"/>
        <v>3807.74</v>
      </c>
      <c r="M70" s="12" t="e">
        <f t="shared" si="4"/>
        <v>#REF!</v>
      </c>
    </row>
    <row r="71" spans="1:13" x14ac:dyDescent="0.25">
      <c r="A71" t="s">
        <v>9</v>
      </c>
      <c r="B71" t="s">
        <v>10</v>
      </c>
      <c r="C71" t="s">
        <v>134</v>
      </c>
      <c r="D71" t="s">
        <v>13</v>
      </c>
      <c r="E71" s="7">
        <v>1</v>
      </c>
      <c r="F71" t="s">
        <v>122</v>
      </c>
      <c r="G71" s="14">
        <v>2080</v>
      </c>
      <c r="H71" s="8">
        <v>42.59</v>
      </c>
      <c r="I71" s="12">
        <f t="shared" si="10"/>
        <v>88587.199999999997</v>
      </c>
      <c r="J71" s="12" t="e">
        <f t="shared" si="11"/>
        <v>#REF!</v>
      </c>
      <c r="K71" s="12">
        <f>ROUND(+I71*0.065,2)</f>
        <v>5758.17</v>
      </c>
      <c r="L71" s="12">
        <f t="shared" si="12"/>
        <v>6776.92</v>
      </c>
      <c r="M71" s="12" t="e">
        <f t="shared" si="4"/>
        <v>#REF!</v>
      </c>
    </row>
    <row r="72" spans="1:13" hidden="1" x14ac:dyDescent="0.25">
      <c r="A72" t="s">
        <v>62</v>
      </c>
      <c r="B72" t="s">
        <v>70</v>
      </c>
      <c r="D72" t="s">
        <v>82</v>
      </c>
      <c r="E72" s="7">
        <v>1</v>
      </c>
      <c r="F72" t="s">
        <v>122</v>
      </c>
      <c r="G72" s="14">
        <v>2080</v>
      </c>
      <c r="H72" s="8">
        <v>17.100000000000001</v>
      </c>
      <c r="I72" s="12">
        <f t="shared" si="10"/>
        <v>35568</v>
      </c>
      <c r="J72" s="12" t="e">
        <f t="shared" si="11"/>
        <v>#REF!</v>
      </c>
      <c r="K72" s="12">
        <f>ROUND(+I72*0.065,2)</f>
        <v>2311.92</v>
      </c>
      <c r="L72" s="12">
        <f t="shared" si="12"/>
        <v>2720.95</v>
      </c>
      <c r="M72" s="12" t="e">
        <f t="shared" si="4"/>
        <v>#REF!</v>
      </c>
    </row>
    <row r="73" spans="1:13" hidden="1" x14ac:dyDescent="0.25">
      <c r="A73" t="s">
        <v>14</v>
      </c>
      <c r="B73" t="s">
        <v>24</v>
      </c>
      <c r="D73" t="s">
        <v>96</v>
      </c>
      <c r="E73" s="7">
        <v>1</v>
      </c>
      <c r="F73" t="s">
        <v>122</v>
      </c>
      <c r="G73" s="14">
        <v>2080</v>
      </c>
      <c r="H73" s="8">
        <v>12.78</v>
      </c>
      <c r="I73" s="12">
        <f t="shared" si="10"/>
        <v>26582.400000000001</v>
      </c>
      <c r="J73" s="12" t="e">
        <f t="shared" si="11"/>
        <v>#REF!</v>
      </c>
      <c r="K73" s="12">
        <v>0</v>
      </c>
      <c r="L73" s="12">
        <f t="shared" si="12"/>
        <v>2033.55</v>
      </c>
      <c r="M73" s="12" t="e">
        <f t="shared" si="4"/>
        <v>#REF!</v>
      </c>
    </row>
    <row r="74" spans="1:13" hidden="1" x14ac:dyDescent="0.25">
      <c r="A74" t="s">
        <v>19</v>
      </c>
      <c r="B74" t="s">
        <v>20</v>
      </c>
      <c r="D74" t="s">
        <v>97</v>
      </c>
      <c r="E74" s="7">
        <v>1</v>
      </c>
      <c r="F74" t="s">
        <v>122</v>
      </c>
      <c r="G74" s="14">
        <v>2080</v>
      </c>
      <c r="H74" s="8">
        <v>15.58</v>
      </c>
      <c r="I74" s="12">
        <f t="shared" si="10"/>
        <v>32406.400000000001</v>
      </c>
      <c r="J74" s="12" t="e">
        <f t="shared" si="11"/>
        <v>#REF!</v>
      </c>
      <c r="K74" s="12">
        <f>ROUND(+I74*0.065,2)</f>
        <v>2106.42</v>
      </c>
      <c r="L74" s="12">
        <f t="shared" si="12"/>
        <v>2479.09</v>
      </c>
      <c r="M74" s="12" t="e">
        <f t="shared" ref="M74:M130" si="13">SUM(I74:L74)</f>
        <v>#REF!</v>
      </c>
    </row>
    <row r="75" spans="1:13" hidden="1" x14ac:dyDescent="0.25">
      <c r="A75" t="s">
        <v>14</v>
      </c>
      <c r="B75" t="s">
        <v>22</v>
      </c>
      <c r="D75" t="s">
        <v>98</v>
      </c>
      <c r="E75" s="7">
        <v>1</v>
      </c>
      <c r="F75" t="s">
        <v>122</v>
      </c>
      <c r="G75" s="14">
        <v>2080</v>
      </c>
      <c r="H75" s="8">
        <v>18.21</v>
      </c>
      <c r="I75" s="12">
        <f t="shared" si="10"/>
        <v>37876.800000000003</v>
      </c>
      <c r="J75" s="12" t="e">
        <f t="shared" si="11"/>
        <v>#REF!</v>
      </c>
      <c r="K75" s="12">
        <v>0</v>
      </c>
      <c r="L75" s="12">
        <f t="shared" si="12"/>
        <v>2897.58</v>
      </c>
      <c r="M75" s="12" t="e">
        <f t="shared" si="13"/>
        <v>#REF!</v>
      </c>
    </row>
    <row r="76" spans="1:13" hidden="1" x14ac:dyDescent="0.25">
      <c r="A76" t="s">
        <v>14</v>
      </c>
      <c r="B76" t="s">
        <v>29</v>
      </c>
      <c r="D76" t="s">
        <v>34</v>
      </c>
      <c r="E76" s="7">
        <v>1</v>
      </c>
      <c r="F76" t="s">
        <v>122</v>
      </c>
      <c r="G76" s="14">
        <v>2080</v>
      </c>
      <c r="H76" s="8">
        <v>37.01</v>
      </c>
      <c r="I76" s="12">
        <f t="shared" si="10"/>
        <v>76980.800000000003</v>
      </c>
      <c r="J76" s="12" t="e">
        <f t="shared" si="11"/>
        <v>#REF!</v>
      </c>
      <c r="K76" s="12">
        <f>ROUND(+I76*0.065,2)</f>
        <v>5003.75</v>
      </c>
      <c r="L76" s="12">
        <f t="shared" si="12"/>
        <v>5889.03</v>
      </c>
      <c r="M76" s="12" t="e">
        <f t="shared" si="13"/>
        <v>#REF!</v>
      </c>
    </row>
    <row r="77" spans="1:13" hidden="1" x14ac:dyDescent="0.25">
      <c r="A77" t="s">
        <v>14</v>
      </c>
      <c r="B77" t="s">
        <v>24</v>
      </c>
      <c r="D77" t="s">
        <v>47</v>
      </c>
      <c r="E77" s="7">
        <v>1</v>
      </c>
      <c r="F77" t="s">
        <v>122</v>
      </c>
      <c r="G77" s="14">
        <v>2080</v>
      </c>
      <c r="H77" s="8">
        <v>40.68</v>
      </c>
      <c r="I77" s="12">
        <f t="shared" si="10"/>
        <v>84614.399999999994</v>
      </c>
      <c r="J77" s="12" t="e">
        <f t="shared" si="11"/>
        <v>#REF!</v>
      </c>
      <c r="K77" s="12">
        <v>0</v>
      </c>
      <c r="L77" s="12">
        <f t="shared" si="12"/>
        <v>6473</v>
      </c>
      <c r="M77" s="12" t="e">
        <f t="shared" si="13"/>
        <v>#REF!</v>
      </c>
    </row>
    <row r="78" spans="1:13" hidden="1" x14ac:dyDescent="0.25">
      <c r="A78" t="s">
        <v>14</v>
      </c>
      <c r="B78" t="s">
        <v>51</v>
      </c>
      <c r="D78" t="s">
        <v>53</v>
      </c>
      <c r="E78" s="7">
        <v>1</v>
      </c>
      <c r="F78" t="s">
        <v>122</v>
      </c>
      <c r="G78" s="14">
        <v>2080</v>
      </c>
      <c r="H78" s="8">
        <v>21.05</v>
      </c>
      <c r="I78" s="12">
        <f t="shared" si="10"/>
        <v>43784</v>
      </c>
      <c r="J78" s="12" t="e">
        <f t="shared" si="11"/>
        <v>#REF!</v>
      </c>
      <c r="K78" s="12">
        <f>ROUND(+I78*0.065,2)</f>
        <v>2845.96</v>
      </c>
      <c r="L78" s="12">
        <f t="shared" si="12"/>
        <v>3349.48</v>
      </c>
      <c r="M78" s="12" t="e">
        <f t="shared" si="13"/>
        <v>#REF!</v>
      </c>
    </row>
    <row r="79" spans="1:13" hidden="1" x14ac:dyDescent="0.25">
      <c r="A79" t="s">
        <v>14</v>
      </c>
      <c r="B79" t="s">
        <v>24</v>
      </c>
      <c r="D79" t="s">
        <v>99</v>
      </c>
      <c r="E79" s="7">
        <v>1</v>
      </c>
      <c r="F79" t="s">
        <v>122</v>
      </c>
      <c r="G79" s="14">
        <v>2080</v>
      </c>
      <c r="H79" s="8">
        <v>12.78</v>
      </c>
      <c r="I79" s="12">
        <f t="shared" si="10"/>
        <v>26582.400000000001</v>
      </c>
      <c r="J79" s="12" t="e">
        <f t="shared" si="11"/>
        <v>#REF!</v>
      </c>
      <c r="K79" s="12">
        <v>0</v>
      </c>
      <c r="L79" s="12">
        <f t="shared" si="12"/>
        <v>2033.55</v>
      </c>
      <c r="M79" s="12" t="e">
        <f t="shared" si="13"/>
        <v>#REF!</v>
      </c>
    </row>
    <row r="80" spans="1:13" hidden="1" x14ac:dyDescent="0.25">
      <c r="A80" t="s">
        <v>14</v>
      </c>
      <c r="B80" t="s">
        <v>24</v>
      </c>
      <c r="D80" t="s">
        <v>100</v>
      </c>
      <c r="E80" s="7">
        <v>1</v>
      </c>
      <c r="F80" t="s">
        <v>122</v>
      </c>
      <c r="G80" s="14">
        <v>2080</v>
      </c>
      <c r="H80" s="8">
        <v>13.29</v>
      </c>
      <c r="I80" s="12">
        <f t="shared" si="10"/>
        <v>27643.200000000001</v>
      </c>
      <c r="J80" s="12" t="e">
        <f t="shared" si="11"/>
        <v>#REF!</v>
      </c>
      <c r="K80" s="12">
        <v>0</v>
      </c>
      <c r="L80" s="12">
        <f t="shared" si="12"/>
        <v>2114.6999999999998</v>
      </c>
      <c r="M80" s="12" t="e">
        <f t="shared" si="13"/>
        <v>#REF!</v>
      </c>
    </row>
    <row r="81" spans="1:13" hidden="1" x14ac:dyDescent="0.25">
      <c r="A81" t="s">
        <v>14</v>
      </c>
      <c r="B81" t="s">
        <v>24</v>
      </c>
      <c r="D81" t="s">
        <v>101</v>
      </c>
      <c r="E81" s="7">
        <v>1</v>
      </c>
      <c r="F81" t="s">
        <v>122</v>
      </c>
      <c r="G81" s="14">
        <v>2080</v>
      </c>
      <c r="H81" s="8">
        <v>17.45</v>
      </c>
      <c r="I81" s="12">
        <f t="shared" si="10"/>
        <v>36296</v>
      </c>
      <c r="J81" s="12" t="e">
        <f t="shared" si="11"/>
        <v>#REF!</v>
      </c>
      <c r="K81" s="12">
        <v>0</v>
      </c>
      <c r="L81" s="12">
        <f t="shared" si="12"/>
        <v>2776.64</v>
      </c>
      <c r="M81" s="12" t="e">
        <f t="shared" si="13"/>
        <v>#REF!</v>
      </c>
    </row>
    <row r="82" spans="1:13" hidden="1" x14ac:dyDescent="0.25">
      <c r="A82" t="s">
        <v>19</v>
      </c>
      <c r="B82" t="s">
        <v>20</v>
      </c>
      <c r="D82" t="s">
        <v>102</v>
      </c>
      <c r="E82" s="7">
        <v>1</v>
      </c>
      <c r="F82" t="s">
        <v>122</v>
      </c>
      <c r="G82" s="14">
        <v>2080</v>
      </c>
      <c r="H82" s="8">
        <v>37.01</v>
      </c>
      <c r="I82" s="12">
        <f t="shared" si="10"/>
        <v>76980.800000000003</v>
      </c>
      <c r="J82" s="12" t="e">
        <f t="shared" si="11"/>
        <v>#REF!</v>
      </c>
      <c r="K82" s="12">
        <f>ROUND(+I82*0.065,2)</f>
        <v>5003.75</v>
      </c>
      <c r="L82" s="12">
        <f t="shared" si="12"/>
        <v>5889.03</v>
      </c>
      <c r="M82" s="12" t="e">
        <f t="shared" si="13"/>
        <v>#REF!</v>
      </c>
    </row>
    <row r="83" spans="1:13" hidden="1" x14ac:dyDescent="0.25">
      <c r="A83" t="s">
        <v>14</v>
      </c>
      <c r="B83" t="s">
        <v>63</v>
      </c>
      <c r="D83" t="s">
        <v>66</v>
      </c>
      <c r="E83" s="7">
        <v>1</v>
      </c>
      <c r="F83" t="s">
        <v>122</v>
      </c>
      <c r="G83" s="14">
        <v>2080</v>
      </c>
      <c r="H83" s="8">
        <v>19.88</v>
      </c>
      <c r="I83" s="12">
        <f t="shared" si="10"/>
        <v>41350.400000000001</v>
      </c>
      <c r="J83" s="12" t="e">
        <f t="shared" si="11"/>
        <v>#REF!</v>
      </c>
      <c r="K83" s="12">
        <v>0</v>
      </c>
      <c r="L83" s="12">
        <f t="shared" si="12"/>
        <v>3163.31</v>
      </c>
      <c r="M83" s="12" t="e">
        <f t="shared" si="13"/>
        <v>#REF!</v>
      </c>
    </row>
    <row r="84" spans="1:13" hidden="1" x14ac:dyDescent="0.25">
      <c r="A84" t="s">
        <v>14</v>
      </c>
      <c r="B84" t="s">
        <v>25</v>
      </c>
      <c r="D84" t="s">
        <v>26</v>
      </c>
      <c r="E84" s="7">
        <v>0.34</v>
      </c>
      <c r="F84" t="s">
        <v>122</v>
      </c>
      <c r="G84" s="14">
        <v>2080</v>
      </c>
      <c r="H84" s="8">
        <v>27.21</v>
      </c>
      <c r="I84" s="12">
        <f t="shared" si="10"/>
        <v>19242.912</v>
      </c>
      <c r="J84" s="12" t="e">
        <f t="shared" si="11"/>
        <v>#REF!</v>
      </c>
      <c r="K84" s="12">
        <f t="shared" ref="K84:K90" si="14">ROUND(+I84*0.065,2)</f>
        <v>1250.79</v>
      </c>
      <c r="L84" s="12">
        <f t="shared" si="12"/>
        <v>1472.08</v>
      </c>
      <c r="M84" s="12" t="e">
        <f t="shared" si="13"/>
        <v>#REF!</v>
      </c>
    </row>
    <row r="85" spans="1:13" hidden="1" x14ac:dyDescent="0.25">
      <c r="A85" t="s">
        <v>58</v>
      </c>
      <c r="B85" t="s">
        <v>58</v>
      </c>
      <c r="D85" t="s">
        <v>26</v>
      </c>
      <c r="E85" s="7">
        <v>0.22</v>
      </c>
      <c r="F85" t="s">
        <v>122</v>
      </c>
      <c r="G85" s="14">
        <v>2080</v>
      </c>
      <c r="H85" s="8">
        <v>27.21</v>
      </c>
      <c r="I85" s="12">
        <f t="shared" si="10"/>
        <v>12451.296</v>
      </c>
      <c r="J85" s="12" t="e">
        <f t="shared" si="11"/>
        <v>#REF!</v>
      </c>
      <c r="K85" s="12">
        <f t="shared" si="14"/>
        <v>809.33</v>
      </c>
      <c r="L85" s="12">
        <f t="shared" si="12"/>
        <v>952.52</v>
      </c>
      <c r="M85" s="12" t="e">
        <f t="shared" si="13"/>
        <v>#REF!</v>
      </c>
    </row>
    <row r="86" spans="1:13" hidden="1" x14ac:dyDescent="0.25">
      <c r="A86" t="s">
        <v>19</v>
      </c>
      <c r="B86" t="s">
        <v>20</v>
      </c>
      <c r="D86" t="s">
        <v>26</v>
      </c>
      <c r="E86" s="7">
        <v>0.22</v>
      </c>
      <c r="F86" t="s">
        <v>122</v>
      </c>
      <c r="G86" s="14">
        <v>2080</v>
      </c>
      <c r="H86" s="8">
        <v>27.21</v>
      </c>
      <c r="I86" s="12">
        <f t="shared" si="10"/>
        <v>12451.296</v>
      </c>
      <c r="J86" s="12" t="e">
        <f t="shared" si="11"/>
        <v>#REF!</v>
      </c>
      <c r="K86" s="12">
        <f t="shared" si="14"/>
        <v>809.33</v>
      </c>
      <c r="L86" s="12">
        <f t="shared" si="12"/>
        <v>952.52</v>
      </c>
      <c r="M86" s="12" t="e">
        <f t="shared" si="13"/>
        <v>#REF!</v>
      </c>
    </row>
    <row r="87" spans="1:13" hidden="1" x14ac:dyDescent="0.25">
      <c r="A87" t="s">
        <v>19</v>
      </c>
      <c r="B87" t="s">
        <v>27</v>
      </c>
      <c r="D87" t="s">
        <v>26</v>
      </c>
      <c r="E87" s="7">
        <v>0.22</v>
      </c>
      <c r="F87" t="s">
        <v>122</v>
      </c>
      <c r="G87" s="14">
        <v>2080</v>
      </c>
      <c r="H87" s="8">
        <v>27.21</v>
      </c>
      <c r="I87" s="12">
        <f t="shared" si="10"/>
        <v>12451.296</v>
      </c>
      <c r="J87" s="12" t="e">
        <f t="shared" si="11"/>
        <v>#REF!</v>
      </c>
      <c r="K87" s="12">
        <f t="shared" si="14"/>
        <v>809.33</v>
      </c>
      <c r="L87" s="12">
        <f t="shared" si="12"/>
        <v>952.52</v>
      </c>
      <c r="M87" s="12" t="e">
        <f t="shared" si="13"/>
        <v>#REF!</v>
      </c>
    </row>
    <row r="88" spans="1:13" hidden="1" x14ac:dyDescent="0.25">
      <c r="A88" t="s">
        <v>14</v>
      </c>
      <c r="B88" t="s">
        <v>41</v>
      </c>
      <c r="D88" s="11" t="s">
        <v>59</v>
      </c>
      <c r="E88" s="7">
        <v>1</v>
      </c>
      <c r="F88" t="s">
        <v>122</v>
      </c>
      <c r="G88" s="14">
        <v>2080</v>
      </c>
      <c r="H88" s="8">
        <v>14.28</v>
      </c>
      <c r="I88" s="12">
        <f t="shared" si="10"/>
        <v>29702.400000000001</v>
      </c>
      <c r="J88" s="12" t="e">
        <f t="shared" si="11"/>
        <v>#REF!</v>
      </c>
      <c r="K88" s="12">
        <f t="shared" si="14"/>
        <v>1930.66</v>
      </c>
      <c r="L88" s="12">
        <f t="shared" si="12"/>
        <v>2272.23</v>
      </c>
      <c r="M88" s="12" t="e">
        <f t="shared" si="13"/>
        <v>#REF!</v>
      </c>
    </row>
    <row r="89" spans="1:13" hidden="1" x14ac:dyDescent="0.25">
      <c r="A89" t="s">
        <v>62</v>
      </c>
      <c r="B89" t="s">
        <v>70</v>
      </c>
      <c r="D89" t="s">
        <v>83</v>
      </c>
      <c r="E89" s="7">
        <v>1</v>
      </c>
      <c r="F89" t="s">
        <v>122</v>
      </c>
      <c r="G89" s="14">
        <v>2080</v>
      </c>
      <c r="H89" s="8">
        <v>15.44</v>
      </c>
      <c r="I89" s="12">
        <f t="shared" si="10"/>
        <v>32115.200000000001</v>
      </c>
      <c r="J89" s="12" t="e">
        <f t="shared" si="11"/>
        <v>#REF!</v>
      </c>
      <c r="K89" s="12">
        <f t="shared" si="14"/>
        <v>2087.4899999999998</v>
      </c>
      <c r="L89" s="12">
        <f t="shared" si="12"/>
        <v>2456.81</v>
      </c>
      <c r="M89" s="12" t="e">
        <f t="shared" si="13"/>
        <v>#REF!</v>
      </c>
    </row>
    <row r="90" spans="1:13" hidden="1" x14ac:dyDescent="0.25">
      <c r="A90" t="s">
        <v>78</v>
      </c>
      <c r="B90" t="s">
        <v>79</v>
      </c>
      <c r="D90" t="s">
        <v>80</v>
      </c>
      <c r="E90" s="7">
        <v>1</v>
      </c>
      <c r="F90" t="s">
        <v>122</v>
      </c>
      <c r="G90" s="14">
        <v>2080</v>
      </c>
      <c r="H90" s="8">
        <v>16.98</v>
      </c>
      <c r="I90" s="12">
        <f t="shared" si="10"/>
        <v>35318.400000000001</v>
      </c>
      <c r="J90" s="12" t="e">
        <f t="shared" si="11"/>
        <v>#REF!</v>
      </c>
      <c r="K90" s="12">
        <f t="shared" si="14"/>
        <v>2295.6999999999998</v>
      </c>
      <c r="L90" s="12">
        <f t="shared" si="12"/>
        <v>2701.86</v>
      </c>
      <c r="M90" s="12" t="e">
        <f t="shared" si="13"/>
        <v>#REF!</v>
      </c>
    </row>
    <row r="91" spans="1:13" hidden="1" x14ac:dyDescent="0.25">
      <c r="A91" t="s">
        <v>14</v>
      </c>
      <c r="B91" t="s">
        <v>22</v>
      </c>
      <c r="D91" t="s">
        <v>103</v>
      </c>
      <c r="E91" s="7">
        <v>1</v>
      </c>
      <c r="F91" t="s">
        <v>122</v>
      </c>
      <c r="G91" s="14">
        <v>2080</v>
      </c>
      <c r="H91" s="8">
        <v>19.600000000000001</v>
      </c>
      <c r="I91" s="12">
        <f t="shared" si="10"/>
        <v>40768</v>
      </c>
      <c r="J91" s="12" t="e">
        <f t="shared" si="11"/>
        <v>#REF!</v>
      </c>
      <c r="K91" s="12">
        <v>0</v>
      </c>
      <c r="L91" s="12">
        <f t="shared" si="12"/>
        <v>3118.75</v>
      </c>
      <c r="M91" s="12" t="e">
        <f t="shared" si="13"/>
        <v>#REF!</v>
      </c>
    </row>
    <row r="92" spans="1:13" hidden="1" x14ac:dyDescent="0.25">
      <c r="A92" t="s">
        <v>62</v>
      </c>
      <c r="B92" t="s">
        <v>70</v>
      </c>
      <c r="D92" t="s">
        <v>85</v>
      </c>
      <c r="E92" s="7">
        <v>1</v>
      </c>
      <c r="F92" t="s">
        <v>122</v>
      </c>
      <c r="G92" s="14">
        <v>2080</v>
      </c>
      <c r="H92" s="8">
        <v>30.28</v>
      </c>
      <c r="I92" s="12">
        <f t="shared" si="10"/>
        <v>62982.400000000001</v>
      </c>
      <c r="J92" s="12" t="e">
        <f t="shared" si="11"/>
        <v>#REF!</v>
      </c>
      <c r="K92" s="12">
        <f>ROUND(+I92*0.065,2)</f>
        <v>4093.86</v>
      </c>
      <c r="L92" s="12">
        <f t="shared" si="12"/>
        <v>4818.1499999999996</v>
      </c>
      <c r="M92" s="12" t="e">
        <f t="shared" si="13"/>
        <v>#REF!</v>
      </c>
    </row>
    <row r="93" spans="1:13" hidden="1" x14ac:dyDescent="0.25">
      <c r="A93" t="s">
        <v>14</v>
      </c>
      <c r="B93" t="s">
        <v>22</v>
      </c>
      <c r="D93" t="s">
        <v>104</v>
      </c>
      <c r="E93" s="7">
        <v>1</v>
      </c>
      <c r="F93" t="s">
        <v>122</v>
      </c>
      <c r="G93" s="14">
        <v>2080</v>
      </c>
      <c r="H93" s="8">
        <v>21.09</v>
      </c>
      <c r="I93" s="12">
        <f t="shared" si="10"/>
        <v>43867.199999999997</v>
      </c>
      <c r="J93" s="12" t="e">
        <f t="shared" si="11"/>
        <v>#REF!</v>
      </c>
      <c r="K93" s="12">
        <v>0</v>
      </c>
      <c r="L93" s="12">
        <f t="shared" si="12"/>
        <v>3355.84</v>
      </c>
      <c r="M93" s="12" t="e">
        <f t="shared" si="13"/>
        <v>#REF!</v>
      </c>
    </row>
    <row r="94" spans="1:13" hidden="1" x14ac:dyDescent="0.25">
      <c r="A94" t="s">
        <v>58</v>
      </c>
      <c r="B94" t="s">
        <v>58</v>
      </c>
      <c r="D94" s="11" t="s">
        <v>69</v>
      </c>
      <c r="E94" s="7">
        <v>0.25</v>
      </c>
      <c r="F94" t="s">
        <v>122</v>
      </c>
      <c r="G94" s="14">
        <v>2080</v>
      </c>
      <c r="H94" s="8">
        <v>14.28</v>
      </c>
      <c r="I94" s="12">
        <f t="shared" si="10"/>
        <v>7425.6</v>
      </c>
      <c r="J94" s="12" t="e">
        <f t="shared" si="11"/>
        <v>#REF!</v>
      </c>
      <c r="K94" s="12">
        <f t="shared" ref="K94:K99" si="15">ROUND(+I94*0.065,2)</f>
        <v>482.66</v>
      </c>
      <c r="L94" s="12">
        <f t="shared" si="12"/>
        <v>568.05999999999995</v>
      </c>
      <c r="M94" s="12" t="e">
        <f t="shared" si="13"/>
        <v>#REF!</v>
      </c>
    </row>
    <row r="95" spans="1:13" hidden="1" x14ac:dyDescent="0.25">
      <c r="A95" t="s">
        <v>19</v>
      </c>
      <c r="B95" t="s">
        <v>57</v>
      </c>
      <c r="D95" s="11" t="s">
        <v>69</v>
      </c>
      <c r="E95" s="7">
        <v>0.25</v>
      </c>
      <c r="F95" t="s">
        <v>122</v>
      </c>
      <c r="G95" s="14">
        <v>2080</v>
      </c>
      <c r="H95" s="8">
        <v>14.28</v>
      </c>
      <c r="I95" s="12">
        <f t="shared" si="10"/>
        <v>7425.6</v>
      </c>
      <c r="J95" s="12" t="e">
        <f t="shared" si="11"/>
        <v>#REF!</v>
      </c>
      <c r="K95" s="12">
        <f t="shared" si="15"/>
        <v>482.66</v>
      </c>
      <c r="L95" s="12">
        <f t="shared" si="12"/>
        <v>568.05999999999995</v>
      </c>
      <c r="M95" s="12" t="e">
        <f t="shared" si="13"/>
        <v>#REF!</v>
      </c>
    </row>
    <row r="96" spans="1:13" hidden="1" x14ac:dyDescent="0.25">
      <c r="A96" t="s">
        <v>19</v>
      </c>
      <c r="B96" t="s">
        <v>56</v>
      </c>
      <c r="D96" s="11" t="s">
        <v>69</v>
      </c>
      <c r="E96" s="7">
        <v>0.25</v>
      </c>
      <c r="F96" t="s">
        <v>122</v>
      </c>
      <c r="G96" s="14">
        <v>2080</v>
      </c>
      <c r="H96" s="8">
        <v>14.28</v>
      </c>
      <c r="I96" s="12">
        <f t="shared" si="10"/>
        <v>7425.6</v>
      </c>
      <c r="J96" s="12" t="e">
        <f t="shared" si="11"/>
        <v>#REF!</v>
      </c>
      <c r="K96" s="12">
        <f t="shared" si="15"/>
        <v>482.66</v>
      </c>
      <c r="L96" s="12">
        <f t="shared" si="12"/>
        <v>568.05999999999995</v>
      </c>
      <c r="M96" s="12" t="e">
        <f t="shared" si="13"/>
        <v>#REF!</v>
      </c>
    </row>
    <row r="97" spans="1:13" hidden="1" x14ac:dyDescent="0.25">
      <c r="A97" t="s">
        <v>14</v>
      </c>
      <c r="B97" t="s">
        <v>54</v>
      </c>
      <c r="D97" s="11" t="s">
        <v>69</v>
      </c>
      <c r="E97" s="7">
        <v>0.25</v>
      </c>
      <c r="F97" t="s">
        <v>122</v>
      </c>
      <c r="G97" s="14">
        <v>2080</v>
      </c>
      <c r="H97" s="8">
        <v>14.28</v>
      </c>
      <c r="I97" s="12">
        <f t="shared" si="10"/>
        <v>7425.6</v>
      </c>
      <c r="J97" s="12" t="e">
        <f t="shared" si="11"/>
        <v>#REF!</v>
      </c>
      <c r="K97" s="12">
        <f t="shared" si="15"/>
        <v>482.66</v>
      </c>
      <c r="L97" s="12">
        <f t="shared" si="12"/>
        <v>568.05999999999995</v>
      </c>
      <c r="M97" s="12" t="e">
        <f t="shared" si="13"/>
        <v>#REF!</v>
      </c>
    </row>
    <row r="98" spans="1:13" hidden="1" x14ac:dyDescent="0.25">
      <c r="A98" t="s">
        <v>19</v>
      </c>
      <c r="B98" t="s">
        <v>20</v>
      </c>
      <c r="D98" t="s">
        <v>105</v>
      </c>
      <c r="E98" s="7">
        <v>1</v>
      </c>
      <c r="F98" t="s">
        <v>122</v>
      </c>
      <c r="G98" s="14">
        <v>2080</v>
      </c>
      <c r="H98" s="8">
        <v>18.36</v>
      </c>
      <c r="I98" s="12">
        <f t="shared" ref="I98:I120" si="16">ROUND((+G98*E98)*H98,3)</f>
        <v>38188.800000000003</v>
      </c>
      <c r="J98" s="12" t="e">
        <f t="shared" ref="J98:J115" si="17">healthcare*E98</f>
        <v>#REF!</v>
      </c>
      <c r="K98" s="12">
        <f t="shared" si="15"/>
        <v>2482.27</v>
      </c>
      <c r="L98" s="12">
        <f t="shared" ref="L98:L120" si="18">ROUND(I98*0.0765,2)</f>
        <v>2921.44</v>
      </c>
      <c r="M98" s="12" t="e">
        <f t="shared" si="13"/>
        <v>#REF!</v>
      </c>
    </row>
    <row r="99" spans="1:13" hidden="1" x14ac:dyDescent="0.25">
      <c r="A99" t="s">
        <v>14</v>
      </c>
      <c r="B99" t="s">
        <v>41</v>
      </c>
      <c r="D99" t="s">
        <v>60</v>
      </c>
      <c r="E99" s="7">
        <v>1</v>
      </c>
      <c r="F99" t="s">
        <v>122</v>
      </c>
      <c r="G99" s="14">
        <v>2080</v>
      </c>
      <c r="H99" s="8">
        <v>17.8</v>
      </c>
      <c r="I99" s="12">
        <f t="shared" si="16"/>
        <v>37024</v>
      </c>
      <c r="J99" s="12" t="e">
        <f t="shared" si="17"/>
        <v>#REF!</v>
      </c>
      <c r="K99" s="12">
        <f t="shared" si="15"/>
        <v>2406.56</v>
      </c>
      <c r="L99" s="12">
        <f t="shared" si="18"/>
        <v>2832.34</v>
      </c>
      <c r="M99" s="12" t="e">
        <f t="shared" si="13"/>
        <v>#REF!</v>
      </c>
    </row>
    <row r="100" spans="1:13" hidden="1" x14ac:dyDescent="0.25">
      <c r="A100" t="s">
        <v>14</v>
      </c>
      <c r="B100" t="s">
        <v>22</v>
      </c>
      <c r="D100" t="s">
        <v>106</v>
      </c>
      <c r="E100" s="7">
        <v>1</v>
      </c>
      <c r="F100" t="s">
        <v>122</v>
      </c>
      <c r="G100" s="14">
        <v>2080</v>
      </c>
      <c r="H100" s="8">
        <v>21.87</v>
      </c>
      <c r="I100" s="12">
        <f t="shared" si="16"/>
        <v>45489.599999999999</v>
      </c>
      <c r="J100" s="12" t="e">
        <f t="shared" si="17"/>
        <v>#REF!</v>
      </c>
      <c r="K100" s="12">
        <v>0</v>
      </c>
      <c r="L100" s="12">
        <f t="shared" si="18"/>
        <v>3479.95</v>
      </c>
      <c r="M100" s="12" t="e">
        <f t="shared" si="13"/>
        <v>#REF!</v>
      </c>
    </row>
    <row r="101" spans="1:13" hidden="1" x14ac:dyDescent="0.25">
      <c r="A101" t="s">
        <v>14</v>
      </c>
      <c r="B101" t="s">
        <v>54</v>
      </c>
      <c r="D101" t="s">
        <v>73</v>
      </c>
      <c r="E101" s="7">
        <v>0.25</v>
      </c>
      <c r="F101" t="s">
        <v>122</v>
      </c>
      <c r="G101" s="14">
        <v>2080</v>
      </c>
      <c r="H101" s="8">
        <v>26.05</v>
      </c>
      <c r="I101" s="12">
        <f t="shared" si="16"/>
        <v>13546</v>
      </c>
      <c r="J101" s="12" t="e">
        <f t="shared" si="17"/>
        <v>#REF!</v>
      </c>
      <c r="K101" s="12">
        <f t="shared" ref="K101:K106" si="19">ROUND(+I101*0.065,2)</f>
        <v>880.49</v>
      </c>
      <c r="L101" s="12">
        <f t="shared" si="18"/>
        <v>1036.27</v>
      </c>
      <c r="M101" s="12" t="e">
        <f t="shared" si="13"/>
        <v>#REF!</v>
      </c>
    </row>
    <row r="102" spans="1:13" hidden="1" x14ac:dyDescent="0.25">
      <c r="A102" t="s">
        <v>58</v>
      </c>
      <c r="B102" t="s">
        <v>58</v>
      </c>
      <c r="D102" t="s">
        <v>73</v>
      </c>
      <c r="E102" s="7">
        <v>0.25</v>
      </c>
      <c r="F102" t="s">
        <v>122</v>
      </c>
      <c r="G102" s="14">
        <v>2080</v>
      </c>
      <c r="H102" s="8">
        <v>26.05</v>
      </c>
      <c r="I102" s="12">
        <f t="shared" si="16"/>
        <v>13546</v>
      </c>
      <c r="J102" s="12" t="e">
        <f t="shared" si="17"/>
        <v>#REF!</v>
      </c>
      <c r="K102" s="12">
        <f t="shared" si="19"/>
        <v>880.49</v>
      </c>
      <c r="L102" s="12">
        <f t="shared" si="18"/>
        <v>1036.27</v>
      </c>
      <c r="M102" s="12" t="e">
        <f t="shared" si="13"/>
        <v>#REF!</v>
      </c>
    </row>
    <row r="103" spans="1:13" hidden="1" x14ac:dyDescent="0.25">
      <c r="A103" t="s">
        <v>19</v>
      </c>
      <c r="B103" t="s">
        <v>57</v>
      </c>
      <c r="D103" t="s">
        <v>73</v>
      </c>
      <c r="E103" s="7">
        <v>0.25</v>
      </c>
      <c r="F103" t="s">
        <v>122</v>
      </c>
      <c r="G103" s="14">
        <v>2080</v>
      </c>
      <c r="H103" s="8">
        <v>26.05</v>
      </c>
      <c r="I103" s="12">
        <f t="shared" si="16"/>
        <v>13546</v>
      </c>
      <c r="J103" s="12" t="e">
        <f t="shared" si="17"/>
        <v>#REF!</v>
      </c>
      <c r="K103" s="12">
        <f t="shared" si="19"/>
        <v>880.49</v>
      </c>
      <c r="L103" s="12">
        <f t="shared" si="18"/>
        <v>1036.27</v>
      </c>
      <c r="M103" s="12" t="e">
        <f t="shared" si="13"/>
        <v>#REF!</v>
      </c>
    </row>
    <row r="104" spans="1:13" hidden="1" x14ac:dyDescent="0.25">
      <c r="A104" t="s">
        <v>19</v>
      </c>
      <c r="B104" t="s">
        <v>56</v>
      </c>
      <c r="D104" t="s">
        <v>73</v>
      </c>
      <c r="E104" s="7">
        <v>0.25</v>
      </c>
      <c r="F104" t="s">
        <v>122</v>
      </c>
      <c r="G104" s="14">
        <v>2080</v>
      </c>
      <c r="H104" s="8">
        <v>26.05</v>
      </c>
      <c r="I104" s="12">
        <f t="shared" si="16"/>
        <v>13546</v>
      </c>
      <c r="J104" s="12" t="e">
        <f t="shared" si="17"/>
        <v>#REF!</v>
      </c>
      <c r="K104" s="12">
        <f t="shared" si="19"/>
        <v>880.49</v>
      </c>
      <c r="L104" s="12">
        <f t="shared" si="18"/>
        <v>1036.27</v>
      </c>
      <c r="M104" s="12" t="e">
        <f t="shared" si="13"/>
        <v>#REF!</v>
      </c>
    </row>
    <row r="105" spans="1:13" hidden="1" x14ac:dyDescent="0.25">
      <c r="A105" t="s">
        <v>14</v>
      </c>
      <c r="B105" t="s">
        <v>107</v>
      </c>
      <c r="D105" t="s">
        <v>108</v>
      </c>
      <c r="E105" s="7">
        <v>1</v>
      </c>
      <c r="F105" t="s">
        <v>122</v>
      </c>
      <c r="G105" s="14">
        <v>2080</v>
      </c>
      <c r="H105" s="8">
        <v>61.06</v>
      </c>
      <c r="I105" s="12">
        <f t="shared" si="16"/>
        <v>127004.8</v>
      </c>
      <c r="J105" s="12" t="e">
        <f t="shared" si="17"/>
        <v>#REF!</v>
      </c>
      <c r="K105" s="12">
        <f t="shared" si="19"/>
        <v>8255.31</v>
      </c>
      <c r="L105" s="12">
        <f t="shared" si="18"/>
        <v>9715.8700000000008</v>
      </c>
      <c r="M105" s="12" t="e">
        <f t="shared" si="13"/>
        <v>#REF!</v>
      </c>
    </row>
    <row r="106" spans="1:13" hidden="1" x14ac:dyDescent="0.25">
      <c r="A106" t="s">
        <v>78</v>
      </c>
      <c r="B106" t="s">
        <v>79</v>
      </c>
      <c r="D106" t="s">
        <v>109</v>
      </c>
      <c r="E106" s="7">
        <v>1</v>
      </c>
      <c r="F106" t="s">
        <v>121</v>
      </c>
      <c r="G106" s="14">
        <v>114.39</v>
      </c>
      <c r="H106" s="8">
        <v>13.38</v>
      </c>
      <c r="I106" s="12">
        <f t="shared" si="16"/>
        <v>1530.538</v>
      </c>
      <c r="J106" s="12" t="e">
        <f t="shared" si="17"/>
        <v>#REF!</v>
      </c>
      <c r="K106" s="12">
        <f t="shared" si="19"/>
        <v>99.48</v>
      </c>
      <c r="L106" s="12">
        <f t="shared" si="18"/>
        <v>117.09</v>
      </c>
      <c r="M106" s="12" t="e">
        <f t="shared" si="13"/>
        <v>#REF!</v>
      </c>
    </row>
    <row r="107" spans="1:13" hidden="1" x14ac:dyDescent="0.25">
      <c r="A107" t="s">
        <v>14</v>
      </c>
      <c r="B107" t="s">
        <v>24</v>
      </c>
      <c r="D107" s="11" t="s">
        <v>110</v>
      </c>
      <c r="E107" s="7">
        <v>1</v>
      </c>
      <c r="F107" t="s">
        <v>122</v>
      </c>
      <c r="G107" s="14">
        <v>2080</v>
      </c>
      <c r="H107" s="8">
        <v>12.849</v>
      </c>
      <c r="I107" s="12">
        <f t="shared" si="16"/>
        <v>26725.919999999998</v>
      </c>
      <c r="J107" s="12" t="e">
        <f t="shared" si="17"/>
        <v>#REF!</v>
      </c>
      <c r="K107" s="12">
        <v>0</v>
      </c>
      <c r="L107" s="12">
        <f t="shared" si="18"/>
        <v>2044.53</v>
      </c>
      <c r="M107" s="12" t="e">
        <f t="shared" si="13"/>
        <v>#REF!</v>
      </c>
    </row>
    <row r="108" spans="1:13" hidden="1" x14ac:dyDescent="0.25">
      <c r="A108" t="s">
        <v>14</v>
      </c>
      <c r="B108" t="s">
        <v>22</v>
      </c>
      <c r="D108" t="s">
        <v>111</v>
      </c>
      <c r="E108" s="7">
        <v>1</v>
      </c>
      <c r="F108" t="s">
        <v>122</v>
      </c>
      <c r="G108" s="14">
        <v>2080</v>
      </c>
      <c r="H108" s="8">
        <v>24.55</v>
      </c>
      <c r="I108" s="12">
        <f t="shared" si="16"/>
        <v>51064</v>
      </c>
      <c r="J108" s="12" t="e">
        <f t="shared" si="17"/>
        <v>#REF!</v>
      </c>
      <c r="K108" s="12">
        <v>0</v>
      </c>
      <c r="L108" s="12">
        <f t="shared" si="18"/>
        <v>3906.4</v>
      </c>
      <c r="M108" s="12" t="e">
        <f t="shared" si="13"/>
        <v>#REF!</v>
      </c>
    </row>
    <row r="109" spans="1:13" hidden="1" x14ac:dyDescent="0.25">
      <c r="A109" t="s">
        <v>14</v>
      </c>
      <c r="B109" t="s">
        <v>76</v>
      </c>
      <c r="D109" t="s">
        <v>126</v>
      </c>
      <c r="E109" s="7">
        <v>1</v>
      </c>
      <c r="F109" t="s">
        <v>121</v>
      </c>
      <c r="G109" s="14">
        <f>24*52</f>
        <v>1248</v>
      </c>
      <c r="H109" s="8">
        <v>17.55</v>
      </c>
      <c r="I109" s="12">
        <f t="shared" si="16"/>
        <v>21902.400000000001</v>
      </c>
      <c r="J109" s="12" t="e">
        <f t="shared" si="17"/>
        <v>#REF!</v>
      </c>
      <c r="L109" s="12">
        <f t="shared" si="18"/>
        <v>1675.53</v>
      </c>
      <c r="M109" s="12" t="e">
        <f t="shared" si="13"/>
        <v>#REF!</v>
      </c>
    </row>
    <row r="110" spans="1:13" hidden="1" x14ac:dyDescent="0.25">
      <c r="A110" t="s">
        <v>14</v>
      </c>
      <c r="B110" t="s">
        <v>15</v>
      </c>
      <c r="D110" t="s">
        <v>125</v>
      </c>
      <c r="E110" s="7">
        <v>0.7</v>
      </c>
      <c r="F110" t="s">
        <v>122</v>
      </c>
      <c r="G110" s="14">
        <v>2080</v>
      </c>
      <c r="H110" s="8">
        <f>90000/2080</f>
        <v>43.269230769230766</v>
      </c>
      <c r="I110" s="12">
        <f t="shared" si="16"/>
        <v>63000</v>
      </c>
      <c r="J110" s="12" t="e">
        <f t="shared" si="17"/>
        <v>#REF!</v>
      </c>
      <c r="K110" s="12">
        <f t="shared" ref="K110:K115" si="20">ROUND(+I110*0.065,2)</f>
        <v>4095</v>
      </c>
      <c r="L110" s="12">
        <f t="shared" si="18"/>
        <v>4819.5</v>
      </c>
      <c r="M110" s="12" t="e">
        <f t="shared" si="13"/>
        <v>#REF!</v>
      </c>
    </row>
    <row r="111" spans="1:13" hidden="1" x14ac:dyDescent="0.25">
      <c r="A111" t="s">
        <v>62</v>
      </c>
      <c r="B111" t="s">
        <v>62</v>
      </c>
      <c r="D111" t="s">
        <v>125</v>
      </c>
      <c r="E111" s="7">
        <v>0.09</v>
      </c>
      <c r="F111" t="s">
        <v>122</v>
      </c>
      <c r="G111" s="14">
        <v>2080</v>
      </c>
      <c r="H111" s="8">
        <v>50.22</v>
      </c>
      <c r="I111" s="12">
        <f t="shared" si="16"/>
        <v>9401.1839999999993</v>
      </c>
      <c r="J111" s="12" t="e">
        <f t="shared" si="17"/>
        <v>#REF!</v>
      </c>
      <c r="K111" s="12">
        <f t="shared" si="20"/>
        <v>611.08000000000004</v>
      </c>
      <c r="L111" s="12">
        <f t="shared" si="18"/>
        <v>719.19</v>
      </c>
      <c r="M111" s="12" t="e">
        <f t="shared" si="13"/>
        <v>#REF!</v>
      </c>
    </row>
    <row r="112" spans="1:13" hidden="1" x14ac:dyDescent="0.25">
      <c r="A112" t="s">
        <v>58</v>
      </c>
      <c r="B112" t="s">
        <v>58</v>
      </c>
      <c r="D112" t="s">
        <v>125</v>
      </c>
      <c r="E112" s="7">
        <v>0.01</v>
      </c>
      <c r="F112" t="s">
        <v>122</v>
      </c>
      <c r="G112" s="14">
        <v>2080</v>
      </c>
      <c r="H112" s="8">
        <v>50.22</v>
      </c>
      <c r="I112" s="12">
        <f t="shared" si="16"/>
        <v>1044.576</v>
      </c>
      <c r="J112" s="12" t="e">
        <f t="shared" si="17"/>
        <v>#REF!</v>
      </c>
      <c r="K112" s="12">
        <f t="shared" si="20"/>
        <v>67.900000000000006</v>
      </c>
      <c r="L112" s="12">
        <f t="shared" si="18"/>
        <v>79.91</v>
      </c>
      <c r="M112" s="12" t="e">
        <f t="shared" si="13"/>
        <v>#REF!</v>
      </c>
    </row>
    <row r="113" spans="1:13" hidden="1" x14ac:dyDescent="0.25">
      <c r="A113" t="s">
        <v>19</v>
      </c>
      <c r="B113" t="s">
        <v>19</v>
      </c>
      <c r="D113" t="s">
        <v>125</v>
      </c>
      <c r="E113" s="7">
        <v>0.2</v>
      </c>
      <c r="F113" t="s">
        <v>122</v>
      </c>
      <c r="G113" s="14">
        <v>2080</v>
      </c>
      <c r="H113" s="8">
        <v>50.22</v>
      </c>
      <c r="I113" s="12">
        <f t="shared" si="16"/>
        <v>20891.52</v>
      </c>
      <c r="J113" s="12" t="e">
        <f t="shared" si="17"/>
        <v>#REF!</v>
      </c>
      <c r="K113" s="12">
        <f t="shared" si="20"/>
        <v>1357.95</v>
      </c>
      <c r="L113" s="12">
        <f t="shared" si="18"/>
        <v>1598.2</v>
      </c>
      <c r="M113" s="12" t="e">
        <f t="shared" si="13"/>
        <v>#REF!</v>
      </c>
    </row>
    <row r="114" spans="1:13" hidden="1" x14ac:dyDescent="0.25">
      <c r="A114" t="s">
        <v>14</v>
      </c>
      <c r="B114" t="s">
        <v>61</v>
      </c>
      <c r="D114" s="10" t="s">
        <v>129</v>
      </c>
      <c r="E114" s="7">
        <v>1</v>
      </c>
      <c r="F114" t="s">
        <v>122</v>
      </c>
      <c r="G114" s="14">
        <v>2080</v>
      </c>
      <c r="I114" s="12">
        <f t="shared" si="16"/>
        <v>0</v>
      </c>
      <c r="J114" s="12" t="e">
        <f t="shared" si="17"/>
        <v>#REF!</v>
      </c>
      <c r="K114" s="12">
        <f t="shared" si="20"/>
        <v>0</v>
      </c>
      <c r="L114" s="12">
        <f t="shared" si="18"/>
        <v>0</v>
      </c>
      <c r="M114" s="12" t="e">
        <f t="shared" si="13"/>
        <v>#REF!</v>
      </c>
    </row>
    <row r="115" spans="1:13" x14ac:dyDescent="0.25">
      <c r="A115" t="s">
        <v>9</v>
      </c>
      <c r="B115" t="s">
        <v>10</v>
      </c>
      <c r="C115" t="s">
        <v>135</v>
      </c>
      <c r="D115" t="s">
        <v>119</v>
      </c>
      <c r="E115" s="7">
        <v>1</v>
      </c>
      <c r="F115" t="s">
        <v>122</v>
      </c>
      <c r="G115" s="14">
        <v>2080</v>
      </c>
      <c r="H115" s="8">
        <v>25.96</v>
      </c>
      <c r="I115" s="12">
        <f t="shared" si="16"/>
        <v>53996.800000000003</v>
      </c>
      <c r="J115" s="12" t="e">
        <f t="shared" si="17"/>
        <v>#REF!</v>
      </c>
      <c r="K115" s="12">
        <f t="shared" si="20"/>
        <v>3509.79</v>
      </c>
      <c r="L115" s="12">
        <f t="shared" si="18"/>
        <v>4130.76</v>
      </c>
      <c r="M115" s="12" t="e">
        <f t="shared" si="13"/>
        <v>#REF!</v>
      </c>
    </row>
    <row r="116" spans="1:13" x14ac:dyDescent="0.25">
      <c r="A116" t="s">
        <v>9</v>
      </c>
      <c r="B116" t="s">
        <v>10</v>
      </c>
      <c r="C116" t="s">
        <v>132</v>
      </c>
      <c r="D116" t="s">
        <v>120</v>
      </c>
      <c r="E116" s="7">
        <v>1</v>
      </c>
      <c r="F116" t="s">
        <v>121</v>
      </c>
      <c r="G116" s="14">
        <f>55*26</f>
        <v>1430</v>
      </c>
      <c r="H116" s="8">
        <v>15.91</v>
      </c>
      <c r="I116" s="12">
        <f t="shared" si="16"/>
        <v>22751.3</v>
      </c>
      <c r="J116" s="12">
        <v>0</v>
      </c>
      <c r="K116" s="12">
        <v>0</v>
      </c>
      <c r="L116" s="12">
        <f t="shared" si="18"/>
        <v>1740.47</v>
      </c>
      <c r="M116" s="12">
        <f t="shared" si="13"/>
        <v>24491.77</v>
      </c>
    </row>
    <row r="117" spans="1:13" hidden="1" x14ac:dyDescent="0.25">
      <c r="A117" t="s">
        <v>19</v>
      </c>
      <c r="B117" t="s">
        <v>20</v>
      </c>
      <c r="D117" t="s">
        <v>123</v>
      </c>
      <c r="E117" s="7">
        <v>1</v>
      </c>
      <c r="F117" t="s">
        <v>122</v>
      </c>
      <c r="G117" s="14">
        <v>2080</v>
      </c>
      <c r="H117" s="8">
        <v>15.5</v>
      </c>
      <c r="I117" s="12">
        <f t="shared" si="16"/>
        <v>32240</v>
      </c>
      <c r="J117" s="12" t="e">
        <f t="shared" ref="J117:J131" si="21">healthcare*E117</f>
        <v>#REF!</v>
      </c>
      <c r="K117" s="12">
        <f>ROUND(+I117*0.065,2)</f>
        <v>2095.6</v>
      </c>
      <c r="L117" s="12">
        <f t="shared" si="18"/>
        <v>2466.36</v>
      </c>
      <c r="M117" s="12" t="e">
        <f t="shared" si="13"/>
        <v>#REF!</v>
      </c>
    </row>
    <row r="118" spans="1:13" hidden="1" x14ac:dyDescent="0.25">
      <c r="A118" t="s">
        <v>62</v>
      </c>
      <c r="B118" t="s">
        <v>62</v>
      </c>
      <c r="D118" t="s">
        <v>127</v>
      </c>
      <c r="E118" s="7">
        <v>0.3</v>
      </c>
      <c r="F118" t="s">
        <v>122</v>
      </c>
      <c r="G118" s="14">
        <v>2080</v>
      </c>
      <c r="H118" s="8">
        <v>21.64</v>
      </c>
      <c r="I118" s="12">
        <f t="shared" si="16"/>
        <v>13503.36</v>
      </c>
      <c r="J118" s="12" t="e">
        <f t="shared" si="21"/>
        <v>#REF!</v>
      </c>
      <c r="K118" s="12">
        <f>ROUND(+I118*0.065,2)</f>
        <v>877.72</v>
      </c>
      <c r="L118" s="12">
        <f t="shared" si="18"/>
        <v>1033.01</v>
      </c>
      <c r="M118" s="12" t="e">
        <f t="shared" si="13"/>
        <v>#REF!</v>
      </c>
    </row>
    <row r="119" spans="1:13" hidden="1" x14ac:dyDescent="0.25">
      <c r="A119" t="s">
        <v>19</v>
      </c>
      <c r="B119" t="s">
        <v>19</v>
      </c>
      <c r="D119" t="s">
        <v>127</v>
      </c>
      <c r="E119" s="7">
        <v>0.25</v>
      </c>
      <c r="F119" t="s">
        <v>122</v>
      </c>
      <c r="G119" s="14">
        <v>2080</v>
      </c>
      <c r="H119" s="8">
        <v>21.64</v>
      </c>
      <c r="I119" s="12">
        <f t="shared" si="16"/>
        <v>11252.8</v>
      </c>
      <c r="J119" s="12" t="e">
        <f t="shared" si="21"/>
        <v>#REF!</v>
      </c>
      <c r="K119" s="12">
        <f>ROUND(+I119*0.065,2)</f>
        <v>731.43</v>
      </c>
      <c r="L119" s="12">
        <f t="shared" si="18"/>
        <v>860.84</v>
      </c>
      <c r="M119" s="12" t="e">
        <f t="shared" si="13"/>
        <v>#REF!</v>
      </c>
    </row>
    <row r="120" spans="1:13" hidden="1" x14ac:dyDescent="0.25">
      <c r="A120" t="s">
        <v>14</v>
      </c>
      <c r="B120" t="s">
        <v>15</v>
      </c>
      <c r="D120" t="s">
        <v>127</v>
      </c>
      <c r="E120" s="7">
        <v>0.45</v>
      </c>
      <c r="F120" t="s">
        <v>122</v>
      </c>
      <c r="G120" s="14">
        <v>2080</v>
      </c>
      <c r="H120" s="8">
        <v>21.64</v>
      </c>
      <c r="I120" s="12">
        <f t="shared" si="16"/>
        <v>20255.04</v>
      </c>
      <c r="J120" s="12" t="e">
        <f t="shared" si="21"/>
        <v>#REF!</v>
      </c>
      <c r="K120" s="12">
        <f>ROUND(+I120*0.065,2)</f>
        <v>1316.58</v>
      </c>
      <c r="L120" s="12">
        <f t="shared" si="18"/>
        <v>1549.51</v>
      </c>
      <c r="M120" s="12" t="e">
        <f t="shared" si="13"/>
        <v>#REF!</v>
      </c>
    </row>
    <row r="121" spans="1:13" hidden="1" x14ac:dyDescent="0.25">
      <c r="A121" t="s">
        <v>14</v>
      </c>
      <c r="B121" t="s">
        <v>15</v>
      </c>
      <c r="D121" t="s">
        <v>127</v>
      </c>
      <c r="E121" s="7">
        <v>0.45</v>
      </c>
      <c r="F121" t="s">
        <v>122</v>
      </c>
      <c r="H121" s="9">
        <v>21.64</v>
      </c>
      <c r="J121" s="12" t="e">
        <f t="shared" si="21"/>
        <v>#REF!</v>
      </c>
      <c r="M121" s="12" t="e">
        <f t="shared" si="13"/>
        <v>#REF!</v>
      </c>
    </row>
    <row r="122" spans="1:13" hidden="1" x14ac:dyDescent="0.25">
      <c r="A122" t="s">
        <v>14</v>
      </c>
      <c r="B122" t="s">
        <v>61</v>
      </c>
      <c r="D122" t="s">
        <v>113</v>
      </c>
      <c r="E122" s="7">
        <v>1</v>
      </c>
      <c r="F122" t="s">
        <v>121</v>
      </c>
      <c r="G122" s="14">
        <v>0</v>
      </c>
      <c r="H122" s="8">
        <v>42.08</v>
      </c>
      <c r="J122" s="12" t="e">
        <f t="shared" si="21"/>
        <v>#REF!</v>
      </c>
      <c r="M122" s="12" t="e">
        <f t="shared" si="13"/>
        <v>#REF!</v>
      </c>
    </row>
    <row r="123" spans="1:13" hidden="1" x14ac:dyDescent="0.25">
      <c r="A123" t="s">
        <v>14</v>
      </c>
      <c r="B123" t="s">
        <v>15</v>
      </c>
      <c r="D123" t="s">
        <v>124</v>
      </c>
      <c r="E123" s="7">
        <v>0.1</v>
      </c>
      <c r="F123" t="s">
        <v>122</v>
      </c>
      <c r="G123" s="14">
        <v>2080</v>
      </c>
      <c r="H123" s="8">
        <v>16</v>
      </c>
      <c r="I123" s="12">
        <f>ROUND((+G123*E123)*H123,3)</f>
        <v>3328</v>
      </c>
      <c r="J123" s="12" t="e">
        <f t="shared" si="21"/>
        <v>#REF!</v>
      </c>
      <c r="K123" s="12">
        <f>ROUND(+I123*0.065,2)</f>
        <v>216.32</v>
      </c>
      <c r="L123" s="12">
        <f>ROUND(I123*0.0765,2)</f>
        <v>254.59</v>
      </c>
      <c r="M123" s="12" t="e">
        <f t="shared" si="13"/>
        <v>#REF!</v>
      </c>
    </row>
    <row r="124" spans="1:13" hidden="1" x14ac:dyDescent="0.25">
      <c r="A124" t="s">
        <v>62</v>
      </c>
      <c r="B124" t="s">
        <v>62</v>
      </c>
      <c r="D124" t="s">
        <v>124</v>
      </c>
      <c r="E124" s="7">
        <v>0.14000000000000001</v>
      </c>
      <c r="F124" t="s">
        <v>122</v>
      </c>
      <c r="G124" s="14">
        <v>2080</v>
      </c>
      <c r="H124" s="8">
        <v>16</v>
      </c>
      <c r="I124" s="12">
        <f>ROUND((+G124*E124)*H124,3)</f>
        <v>4659.2</v>
      </c>
      <c r="J124" s="12" t="e">
        <f t="shared" si="21"/>
        <v>#REF!</v>
      </c>
      <c r="K124" s="12">
        <f>ROUND(+I124*0.065,2)</f>
        <v>302.85000000000002</v>
      </c>
      <c r="L124" s="12">
        <f>ROUND(I124*0.0765,2)</f>
        <v>356.43</v>
      </c>
      <c r="M124" s="12" t="e">
        <f t="shared" si="13"/>
        <v>#REF!</v>
      </c>
    </row>
    <row r="125" spans="1:13" hidden="1" x14ac:dyDescent="0.25">
      <c r="A125" t="s">
        <v>58</v>
      </c>
      <c r="B125" t="s">
        <v>58</v>
      </c>
      <c r="D125" t="s">
        <v>124</v>
      </c>
      <c r="E125" s="7">
        <v>0.01</v>
      </c>
      <c r="F125" t="s">
        <v>122</v>
      </c>
      <c r="G125" s="14">
        <v>2080</v>
      </c>
      <c r="H125" s="8">
        <v>16</v>
      </c>
      <c r="I125" s="12">
        <f>ROUND((+G125*E125)*H125,3)</f>
        <v>332.8</v>
      </c>
      <c r="J125" s="12" t="e">
        <f t="shared" si="21"/>
        <v>#REF!</v>
      </c>
      <c r="K125" s="12">
        <f>ROUND(+I125*0.065,2)</f>
        <v>21.63</v>
      </c>
      <c r="L125" s="12">
        <f>ROUND(I125*0.0765,2)</f>
        <v>25.46</v>
      </c>
      <c r="M125" s="12" t="e">
        <f t="shared" si="13"/>
        <v>#REF!</v>
      </c>
    </row>
    <row r="126" spans="1:13" hidden="1" x14ac:dyDescent="0.25">
      <c r="A126" t="s">
        <v>19</v>
      </c>
      <c r="B126" t="s">
        <v>19</v>
      </c>
      <c r="D126" t="s">
        <v>124</v>
      </c>
      <c r="E126" s="7">
        <v>0.75</v>
      </c>
      <c r="F126" t="s">
        <v>122</v>
      </c>
      <c r="G126" s="14">
        <v>2080</v>
      </c>
      <c r="H126" s="8">
        <v>16</v>
      </c>
      <c r="I126" s="12">
        <f>ROUND((+G126*E126)*H126,3)</f>
        <v>24960</v>
      </c>
      <c r="J126" s="12" t="e">
        <f t="shared" si="21"/>
        <v>#REF!</v>
      </c>
      <c r="K126" s="12">
        <f>ROUND(+I126*0.065,2)</f>
        <v>1622.4</v>
      </c>
      <c r="L126" s="12">
        <f>ROUND(I126*0.0765,2)</f>
        <v>1909.44</v>
      </c>
      <c r="M126" s="12" t="e">
        <f t="shared" si="13"/>
        <v>#REF!</v>
      </c>
    </row>
    <row r="127" spans="1:13" hidden="1" x14ac:dyDescent="0.25">
      <c r="A127" t="s">
        <v>19</v>
      </c>
      <c r="B127" t="s">
        <v>56</v>
      </c>
      <c r="D127" t="s">
        <v>112</v>
      </c>
      <c r="E127" s="7">
        <v>1</v>
      </c>
      <c r="F127" t="s">
        <v>122</v>
      </c>
      <c r="H127" s="8">
        <v>15</v>
      </c>
      <c r="J127" s="12" t="e">
        <f t="shared" si="21"/>
        <v>#REF!</v>
      </c>
      <c r="M127" s="12" t="e">
        <f t="shared" si="13"/>
        <v>#REF!</v>
      </c>
    </row>
    <row r="128" spans="1:13" hidden="1" x14ac:dyDescent="0.25">
      <c r="A128" t="s">
        <v>19</v>
      </c>
      <c r="B128" t="s">
        <v>20</v>
      </c>
      <c r="D128" t="s">
        <v>114</v>
      </c>
      <c r="E128" s="7">
        <v>1</v>
      </c>
      <c r="F128" t="s">
        <v>121</v>
      </c>
      <c r="H128" s="8">
        <v>20.27</v>
      </c>
      <c r="J128" s="12" t="e">
        <f t="shared" si="21"/>
        <v>#REF!</v>
      </c>
      <c r="M128" s="12" t="e">
        <f t="shared" si="13"/>
        <v>#REF!</v>
      </c>
    </row>
    <row r="129" spans="1:13" hidden="1" x14ac:dyDescent="0.25">
      <c r="A129" t="s">
        <v>19</v>
      </c>
      <c r="B129" t="s">
        <v>20</v>
      </c>
      <c r="D129" t="s">
        <v>114</v>
      </c>
      <c r="E129" s="7">
        <v>1</v>
      </c>
      <c r="F129" t="s">
        <v>121</v>
      </c>
      <c r="G129" s="14">
        <f>56*26</f>
        <v>1456</v>
      </c>
      <c r="H129" s="8">
        <v>20.27</v>
      </c>
      <c r="I129" s="12">
        <f>ROUND((+G129*E129)*H129,3)</f>
        <v>29513.119999999999</v>
      </c>
      <c r="J129" s="12" t="e">
        <f t="shared" si="21"/>
        <v>#REF!</v>
      </c>
      <c r="K129" s="12">
        <f>ROUND(+I129*0.065,2)</f>
        <v>1918.35</v>
      </c>
      <c r="L129" s="12">
        <f>ROUND(I129*0.0765,2)</f>
        <v>2257.75</v>
      </c>
      <c r="M129" s="12" t="e">
        <f t="shared" si="13"/>
        <v>#REF!</v>
      </c>
    </row>
    <row r="130" spans="1:13" s="5" customFormat="1" hidden="1" x14ac:dyDescent="0.25">
      <c r="A130" t="s">
        <v>14</v>
      </c>
      <c r="B130" t="s">
        <v>76</v>
      </c>
      <c r="C130"/>
      <c r="D130" t="s">
        <v>115</v>
      </c>
      <c r="E130" s="7">
        <v>1</v>
      </c>
      <c r="F130" t="s">
        <v>121</v>
      </c>
      <c r="G130" s="14">
        <f>16*52</f>
        <v>832</v>
      </c>
      <c r="H130" s="8">
        <v>17.55</v>
      </c>
      <c r="I130" s="12">
        <f>ROUND((+G130*E130)*H130,3)</f>
        <v>14601.6</v>
      </c>
      <c r="J130" s="12" t="e">
        <f t="shared" si="21"/>
        <v>#REF!</v>
      </c>
      <c r="K130" s="12"/>
      <c r="L130" s="12">
        <f>ROUND(I130*0.0765,2)</f>
        <v>1117.02</v>
      </c>
      <c r="M130" s="12" t="e">
        <f t="shared" si="13"/>
        <v>#REF!</v>
      </c>
    </row>
    <row r="131" spans="1:13" s="5" customFormat="1" hidden="1" x14ac:dyDescent="0.25">
      <c r="A131" t="s">
        <v>14</v>
      </c>
      <c r="B131" t="s">
        <v>117</v>
      </c>
      <c r="C131"/>
      <c r="D131" t="s">
        <v>116</v>
      </c>
      <c r="E131" s="7">
        <v>1</v>
      </c>
      <c r="F131" t="s">
        <v>121</v>
      </c>
      <c r="G131" s="14">
        <v>2080</v>
      </c>
      <c r="H131" s="8">
        <v>17.329999999999998</v>
      </c>
      <c r="I131" s="12"/>
      <c r="J131" s="12" t="e">
        <f t="shared" si="21"/>
        <v>#REF!</v>
      </c>
      <c r="K131" s="12"/>
      <c r="L131" s="12"/>
      <c r="M131" s="12"/>
    </row>
    <row r="132" spans="1:13" x14ac:dyDescent="0.25">
      <c r="E132" s="7">
        <f>SUBTOTAL(9,E9:E131)/100</f>
        <v>4.4999999999999998E-2</v>
      </c>
      <c r="I132" s="12">
        <f>SUBTOTAL(9,I9:I116)</f>
        <v>234859.3</v>
      </c>
      <c r="J132" s="12" t="e">
        <f t="shared" ref="J132:M132" si="22">SUBTOTAL(9,J9:J116)</f>
        <v>#REF!</v>
      </c>
      <c r="K132" s="12">
        <f t="shared" si="22"/>
        <v>13787.02</v>
      </c>
      <c r="L132" s="12">
        <f t="shared" si="22"/>
        <v>17966.740000000002</v>
      </c>
      <c r="M132" s="12" t="e">
        <f t="shared" si="22"/>
        <v>#REF!</v>
      </c>
    </row>
  </sheetData>
  <autoFilter ref="A1:M131" xr:uid="{00000000-0009-0000-0000-00001D000000}">
    <filterColumn colId="0">
      <filters>
        <filter val="Building Code"/>
      </filters>
    </filterColumn>
    <sortState xmlns:xlrd2="http://schemas.microsoft.com/office/spreadsheetml/2017/richdata2" ref="A2:L131">
      <sortCondition ref="D1:D131"/>
    </sortState>
  </autoFilter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H10:S38"/>
  <sheetViews>
    <sheetView topLeftCell="F1" workbookViewId="0">
      <selection activeCell="S36" sqref="S36"/>
    </sheetView>
  </sheetViews>
  <sheetFormatPr defaultRowHeight="15" x14ac:dyDescent="0.25"/>
  <cols>
    <col min="8" max="8" width="10.42578125" bestFit="1" customWidth="1"/>
    <col min="9" max="9" width="9.42578125" bestFit="1" customWidth="1"/>
    <col min="13" max="13" width="10.42578125" bestFit="1" customWidth="1"/>
  </cols>
  <sheetData>
    <row r="10" spans="8:13" x14ac:dyDescent="0.25">
      <c r="H10" s="16">
        <v>44700</v>
      </c>
    </row>
    <row r="11" spans="8:13" x14ac:dyDescent="0.25">
      <c r="H11" s="16">
        <f>H10-5</f>
        <v>44695</v>
      </c>
    </row>
    <row r="12" spans="8:13" x14ac:dyDescent="0.25">
      <c r="H12" s="16">
        <f>H11+14</f>
        <v>44709</v>
      </c>
      <c r="I12" s="16">
        <f>H12+5</f>
        <v>44714</v>
      </c>
      <c r="M12" s="16">
        <v>44490</v>
      </c>
    </row>
    <row r="13" spans="8:13" x14ac:dyDescent="0.25">
      <c r="H13" s="16">
        <f t="shared" ref="H13:H22" si="0">H12+14</f>
        <v>44723</v>
      </c>
      <c r="I13" s="16">
        <f t="shared" ref="I13:I21" si="1">H13+5</f>
        <v>44728</v>
      </c>
      <c r="M13" s="16">
        <f>M12+14</f>
        <v>44504</v>
      </c>
    </row>
    <row r="14" spans="8:13" x14ac:dyDescent="0.25">
      <c r="H14" s="16">
        <f t="shared" si="0"/>
        <v>44737</v>
      </c>
      <c r="I14" s="16">
        <f t="shared" si="1"/>
        <v>44742</v>
      </c>
      <c r="M14" s="16">
        <f t="shared" ref="M14:M38" si="2">M13+14</f>
        <v>44518</v>
      </c>
    </row>
    <row r="15" spans="8:13" x14ac:dyDescent="0.25">
      <c r="H15" s="16">
        <f t="shared" si="0"/>
        <v>44751</v>
      </c>
      <c r="I15" s="16">
        <f t="shared" si="1"/>
        <v>44756</v>
      </c>
      <c r="M15" s="16">
        <f t="shared" si="2"/>
        <v>44532</v>
      </c>
    </row>
    <row r="16" spans="8:13" x14ac:dyDescent="0.25">
      <c r="H16" s="16">
        <f t="shared" si="0"/>
        <v>44765</v>
      </c>
      <c r="I16" s="16">
        <f t="shared" si="1"/>
        <v>44770</v>
      </c>
      <c r="M16" s="16">
        <f t="shared" si="2"/>
        <v>44546</v>
      </c>
    </row>
    <row r="17" spans="8:13" x14ac:dyDescent="0.25">
      <c r="H17" s="16">
        <f t="shared" si="0"/>
        <v>44779</v>
      </c>
      <c r="I17" s="16">
        <f t="shared" si="1"/>
        <v>44784</v>
      </c>
      <c r="M17" s="16">
        <f t="shared" si="2"/>
        <v>44560</v>
      </c>
    </row>
    <row r="18" spans="8:13" x14ac:dyDescent="0.25">
      <c r="H18" s="16">
        <f t="shared" si="0"/>
        <v>44793</v>
      </c>
      <c r="I18" s="16">
        <f t="shared" si="1"/>
        <v>44798</v>
      </c>
      <c r="M18" s="16">
        <f t="shared" si="2"/>
        <v>44574</v>
      </c>
    </row>
    <row r="19" spans="8:13" x14ac:dyDescent="0.25">
      <c r="H19" s="16">
        <f t="shared" si="0"/>
        <v>44807</v>
      </c>
      <c r="I19" s="16">
        <f t="shared" si="1"/>
        <v>44812</v>
      </c>
      <c r="M19" s="16">
        <f t="shared" si="2"/>
        <v>44588</v>
      </c>
    </row>
    <row r="20" spans="8:13" x14ac:dyDescent="0.25">
      <c r="H20" s="16">
        <f t="shared" si="0"/>
        <v>44821</v>
      </c>
      <c r="I20" s="16">
        <f t="shared" si="1"/>
        <v>44826</v>
      </c>
      <c r="M20" s="16">
        <f t="shared" si="2"/>
        <v>44602</v>
      </c>
    </row>
    <row r="21" spans="8:13" x14ac:dyDescent="0.25">
      <c r="H21" s="16">
        <f t="shared" si="0"/>
        <v>44835</v>
      </c>
      <c r="I21" s="16">
        <f t="shared" si="1"/>
        <v>44840</v>
      </c>
      <c r="M21" s="16">
        <f t="shared" si="2"/>
        <v>44616</v>
      </c>
    </row>
    <row r="22" spans="8:13" x14ac:dyDescent="0.25">
      <c r="H22" s="16">
        <f t="shared" si="0"/>
        <v>44849</v>
      </c>
      <c r="M22" s="16">
        <f t="shared" si="2"/>
        <v>44630</v>
      </c>
    </row>
    <row r="23" spans="8:13" x14ac:dyDescent="0.25">
      <c r="M23" s="16">
        <f t="shared" si="2"/>
        <v>44644</v>
      </c>
    </row>
    <row r="24" spans="8:13" x14ac:dyDescent="0.25">
      <c r="M24" s="16">
        <f t="shared" si="2"/>
        <v>44658</v>
      </c>
    </row>
    <row r="25" spans="8:13" x14ac:dyDescent="0.25">
      <c r="M25" s="16">
        <f t="shared" si="2"/>
        <v>44672</v>
      </c>
    </row>
    <row r="26" spans="8:13" x14ac:dyDescent="0.25">
      <c r="M26" s="16">
        <f t="shared" si="2"/>
        <v>44686</v>
      </c>
    </row>
    <row r="27" spans="8:13" x14ac:dyDescent="0.25">
      <c r="M27" s="16">
        <f t="shared" si="2"/>
        <v>44700</v>
      </c>
    </row>
    <row r="28" spans="8:13" x14ac:dyDescent="0.25">
      <c r="M28" s="16">
        <f t="shared" si="2"/>
        <v>44714</v>
      </c>
    </row>
    <row r="29" spans="8:13" x14ac:dyDescent="0.25">
      <c r="M29" s="16">
        <f t="shared" si="2"/>
        <v>44728</v>
      </c>
    </row>
    <row r="30" spans="8:13" x14ac:dyDescent="0.25">
      <c r="M30" s="16">
        <f t="shared" si="2"/>
        <v>44742</v>
      </c>
    </row>
    <row r="31" spans="8:13" x14ac:dyDescent="0.25">
      <c r="M31" s="16">
        <f t="shared" si="2"/>
        <v>44756</v>
      </c>
    </row>
    <row r="32" spans="8:13" x14ac:dyDescent="0.25">
      <c r="M32" s="16">
        <f t="shared" si="2"/>
        <v>44770</v>
      </c>
    </row>
    <row r="33" spans="13:19" x14ac:dyDescent="0.25">
      <c r="M33" s="16">
        <f t="shared" si="2"/>
        <v>44784</v>
      </c>
    </row>
    <row r="34" spans="13:19" x14ac:dyDescent="0.25">
      <c r="M34" s="16">
        <f t="shared" si="2"/>
        <v>44798</v>
      </c>
      <c r="S34">
        <f>768*2</f>
        <v>1536</v>
      </c>
    </row>
    <row r="35" spans="13:19" x14ac:dyDescent="0.25">
      <c r="M35" s="16">
        <f t="shared" si="2"/>
        <v>44812</v>
      </c>
      <c r="S35">
        <f>S34*18</f>
        <v>27648</v>
      </c>
    </row>
    <row r="36" spans="13:19" x14ac:dyDescent="0.25">
      <c r="M36" s="16">
        <f t="shared" si="2"/>
        <v>44826</v>
      </c>
      <c r="S36">
        <f>S35/2</f>
        <v>13824</v>
      </c>
    </row>
    <row r="37" spans="13:19" x14ac:dyDescent="0.25">
      <c r="M37" s="16">
        <f t="shared" si="2"/>
        <v>44840</v>
      </c>
    </row>
    <row r="38" spans="13:19" x14ac:dyDescent="0.25">
      <c r="M38" s="16">
        <f t="shared" si="2"/>
        <v>44854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workbookViewId="0">
      <selection activeCell="B7" sqref="B7"/>
    </sheetView>
  </sheetViews>
  <sheetFormatPr defaultRowHeight="15" x14ac:dyDescent="0.25"/>
  <cols>
    <col min="3" max="3" width="8.7109375" style="17"/>
  </cols>
  <sheetData>
    <row r="1" spans="1:3" x14ac:dyDescent="0.25">
      <c r="B1">
        <v>1487700</v>
      </c>
    </row>
    <row r="2" spans="1:3" x14ac:dyDescent="0.25">
      <c r="A2" t="s">
        <v>10</v>
      </c>
      <c r="B2">
        <v>27100</v>
      </c>
      <c r="C2" s="17">
        <f t="shared" ref="C2:C7" si="0">B2/SPLIT</f>
        <v>1.8216038179740539E-2</v>
      </c>
    </row>
    <row r="3" spans="1:3" x14ac:dyDescent="0.25">
      <c r="A3" t="s">
        <v>169</v>
      </c>
      <c r="B3">
        <v>58300</v>
      </c>
      <c r="C3" s="17">
        <f t="shared" si="0"/>
        <v>3.9188008335013777E-2</v>
      </c>
    </row>
    <row r="4" spans="1:3" x14ac:dyDescent="0.25">
      <c r="A4" t="s">
        <v>209</v>
      </c>
      <c r="B4">
        <v>836800</v>
      </c>
      <c r="C4" s="17">
        <f t="shared" si="0"/>
        <v>0.5624789944209182</v>
      </c>
    </row>
    <row r="5" spans="1:3" x14ac:dyDescent="0.25">
      <c r="A5" t="s">
        <v>210</v>
      </c>
      <c r="B5">
        <v>95600</v>
      </c>
      <c r="C5" s="17">
        <f t="shared" si="0"/>
        <v>6.4260267527055187E-2</v>
      </c>
    </row>
    <row r="6" spans="1:3" x14ac:dyDescent="0.25">
      <c r="A6" t="s">
        <v>211</v>
      </c>
      <c r="B6">
        <v>80400</v>
      </c>
      <c r="C6" s="17">
        <f t="shared" si="0"/>
        <v>5.4043153861665659E-2</v>
      </c>
    </row>
    <row r="7" spans="1:3" x14ac:dyDescent="0.25">
      <c r="A7" t="s">
        <v>212</v>
      </c>
      <c r="B7">
        <v>389500</v>
      </c>
      <c r="C7" s="17">
        <f t="shared" si="0"/>
        <v>0.26181353767560667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T171"/>
  <sheetViews>
    <sheetView workbookViewId="0">
      <pane xSplit="4" topLeftCell="E1" activePane="topRight" state="frozen"/>
      <selection pane="topRight" activeCell="K147" sqref="K147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/>
      <c r="L168" s="25"/>
      <c r="M168" s="25"/>
      <c r="N168" s="25"/>
      <c r="O168" s="25"/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00000000-0001-0000-0500-000000000000}">
    <filterColumn colId="1">
      <filters>
        <filter val="WWTP"/>
      </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E74C-3039-445A-B15B-8A8E958EDDE7}">
  <sheetPr filterMode="1"/>
  <dimension ref="A1:T171"/>
  <sheetViews>
    <sheetView workbookViewId="0">
      <selection activeCell="K168" sqref="K168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/>
      <c r="L168" s="25"/>
      <c r="M168" s="25"/>
      <c r="N168" s="25"/>
      <c r="O168" s="25"/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AB67E74C-3039-445A-B15B-8A8E958EDDE7}">
    <filterColumn colId="1">
      <filters>
        <filter val="WTP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ED17A-98B8-480B-B5D9-A3DDF087A0DB}">
  <sheetPr filterMode="1"/>
  <dimension ref="A1:T171"/>
  <sheetViews>
    <sheetView workbookViewId="0">
      <selection activeCell="N132" sqref="N132:N163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/>
      <c r="L168" s="25"/>
      <c r="M168" s="25"/>
      <c r="N168" s="25"/>
      <c r="O168" s="25"/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409ED17A-98B8-480B-B5D9-A3DDF087A0DB}">
    <filterColumn colId="1">
      <filters>
        <filter val="T&amp;D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73B7-504B-4F46-97D2-54084FB5DDC2}">
  <sheetPr filterMode="1"/>
  <dimension ref="A1:T171"/>
  <sheetViews>
    <sheetView topLeftCell="A127" workbookViewId="0">
      <selection activeCell="C171" sqref="C171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/>
      <c r="L168" s="25"/>
      <c r="M168" s="25"/>
      <c r="N168" s="25"/>
      <c r="O168" s="25"/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64FF73B7-504B-4F46-97D2-54084FB5DDC2}">
    <filterColumn colId="1">
      <filters>
        <filter val="Utility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T171"/>
  <sheetViews>
    <sheetView workbookViewId="0">
      <selection activeCell="N130" sqref="N130:N160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hidden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hidden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/>
      <c r="L168" s="25"/>
      <c r="M168" s="25"/>
      <c r="N168" s="25"/>
      <c r="O168" s="25"/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00000000-0001-0000-0900-000000000000}">
    <filterColumn colId="1">
      <filters>
        <filter val="Sewer Collection"/>
      </filters>
    </filterColumn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T171"/>
  <sheetViews>
    <sheetView workbookViewId="0">
      <selection activeCell="N148" sqref="N148:N166"/>
    </sheetView>
  </sheetViews>
  <sheetFormatPr defaultRowHeight="15" x14ac:dyDescent="0.25"/>
  <cols>
    <col min="1" max="1" width="13.42578125" bestFit="1" customWidth="1"/>
    <col min="2" max="2" width="23.7109375" customWidth="1"/>
    <col min="3" max="3" width="31.28515625" customWidth="1"/>
    <col min="4" max="4" width="32.42578125" customWidth="1"/>
    <col min="5" max="5" width="17.5703125" style="7" customWidth="1"/>
    <col min="6" max="6" width="13.5703125" customWidth="1"/>
    <col min="7" max="7" width="10.5703125" style="14" customWidth="1"/>
    <col min="8" max="8" width="8.7109375" style="8"/>
    <col min="9" max="10" width="14.28515625" style="8" customWidth="1"/>
    <col min="11" max="12" width="13.28515625" style="12" customWidth="1"/>
    <col min="13" max="13" width="12.28515625" style="12" customWidth="1"/>
    <col min="14" max="14" width="8.7109375" style="12"/>
    <col min="15" max="15" width="9.7109375" style="12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131</v>
      </c>
      <c r="D1" s="2" t="s">
        <v>2</v>
      </c>
      <c r="E1" s="3" t="s">
        <v>3</v>
      </c>
      <c r="F1" s="4" t="s">
        <v>118</v>
      </c>
      <c r="G1" s="13" t="s">
        <v>128</v>
      </c>
      <c r="H1" s="6" t="s">
        <v>4</v>
      </c>
      <c r="I1" s="18" t="s">
        <v>238</v>
      </c>
      <c r="J1" s="18" t="s">
        <v>236</v>
      </c>
      <c r="K1" s="15" t="s">
        <v>5</v>
      </c>
      <c r="L1" s="15" t="s">
        <v>130</v>
      </c>
      <c r="M1" s="15" t="s">
        <v>6</v>
      </c>
      <c r="N1" s="15" t="s">
        <v>7</v>
      </c>
      <c r="O1" s="15" t="s">
        <v>8</v>
      </c>
      <c r="S1" s="19" t="s">
        <v>234</v>
      </c>
      <c r="T1" s="20" t="s">
        <v>235</v>
      </c>
    </row>
    <row r="2" spans="1:20" s="21" customFormat="1" hidden="1" x14ac:dyDescent="0.25">
      <c r="A2" s="21" t="s">
        <v>9</v>
      </c>
      <c r="B2" s="21" t="s">
        <v>10</v>
      </c>
      <c r="C2" s="21" t="s">
        <v>133</v>
      </c>
      <c r="D2" s="21" t="s">
        <v>12</v>
      </c>
      <c r="E2" s="22">
        <v>0.5</v>
      </c>
      <c r="F2" s="21" t="s">
        <v>122</v>
      </c>
      <c r="G2" s="23">
        <v>2080</v>
      </c>
      <c r="H2" s="24">
        <v>20.39</v>
      </c>
      <c r="I2" s="24">
        <f>+H2*S$2</f>
        <v>21.28716</v>
      </c>
      <c r="J2" s="24">
        <f>+I2*T$2</f>
        <v>21.5532495</v>
      </c>
      <c r="K2" s="25">
        <f>ROUND((+G2*E2)*J2,3)</f>
        <v>22415.379000000001</v>
      </c>
      <c r="L2" s="25" t="e">
        <f>healthcare*E2</f>
        <v>#REF!</v>
      </c>
      <c r="M2" s="25">
        <f>ROUND(+K2*0.065,2)</f>
        <v>1457</v>
      </c>
      <c r="N2" s="25">
        <f t="shared" ref="N2:N7" si="0">ROUND(K2*0.0765,2)</f>
        <v>1714.78</v>
      </c>
      <c r="O2" s="25" t="e">
        <f t="shared" ref="O2:O7" si="1">SUM(K2:N2)</f>
        <v>#REF!</v>
      </c>
      <c r="S2" s="26">
        <v>1.044</v>
      </c>
      <c r="T2" s="26">
        <v>1.0125</v>
      </c>
    </row>
    <row r="3" spans="1:20" s="21" customFormat="1" hidden="1" x14ac:dyDescent="0.25">
      <c r="A3" s="21" t="s">
        <v>9</v>
      </c>
      <c r="B3" s="21" t="s">
        <v>10</v>
      </c>
      <c r="C3" s="21" t="s">
        <v>132</v>
      </c>
      <c r="D3" s="21" t="s">
        <v>11</v>
      </c>
      <c r="E3" s="22">
        <v>1</v>
      </c>
      <c r="F3" s="21" t="s">
        <v>122</v>
      </c>
      <c r="G3" s="23">
        <v>2080</v>
      </c>
      <c r="H3" s="24">
        <v>25.91</v>
      </c>
      <c r="I3" s="24">
        <f t="shared" ref="I3:J18" si="2">+H3*S$2</f>
        <v>27.050040000000003</v>
      </c>
      <c r="J3" s="24">
        <f t="shared" si="2"/>
        <v>27.388165500000003</v>
      </c>
      <c r="K3" s="25">
        <f t="shared" ref="K3:K66" si="3">ROUND((+G3*E3)*J3,3)</f>
        <v>56967.383999999998</v>
      </c>
      <c r="L3" s="25" t="e">
        <f>healthcare*E3</f>
        <v>#REF!</v>
      </c>
      <c r="M3" s="25">
        <f>ROUND(+K3*0.065,2)</f>
        <v>3702.88</v>
      </c>
      <c r="N3" s="25">
        <f t="shared" si="0"/>
        <v>4358</v>
      </c>
      <c r="O3" s="25" t="e">
        <f t="shared" si="1"/>
        <v>#REF!</v>
      </c>
    </row>
    <row r="4" spans="1:20" s="21" customFormat="1" hidden="1" x14ac:dyDescent="0.25">
      <c r="A4" s="21" t="s">
        <v>9</v>
      </c>
      <c r="B4" s="21" t="s">
        <v>10</v>
      </c>
      <c r="C4" s="21" t="s">
        <v>134</v>
      </c>
      <c r="D4" s="21" t="s">
        <v>13</v>
      </c>
      <c r="E4" s="22">
        <v>1</v>
      </c>
      <c r="F4" s="21" t="s">
        <v>122</v>
      </c>
      <c r="G4" s="23">
        <v>2080</v>
      </c>
      <c r="H4" s="24">
        <f>49.19+3.32</f>
        <v>52.51</v>
      </c>
      <c r="I4" s="24">
        <f t="shared" si="2"/>
        <v>54.820439999999998</v>
      </c>
      <c r="J4" s="24">
        <f t="shared" si="2"/>
        <v>55.505695499999995</v>
      </c>
      <c r="K4" s="25">
        <f t="shared" si="3"/>
        <v>115451.84699999999</v>
      </c>
      <c r="L4" s="25" t="e">
        <f>healthcare*E4</f>
        <v>#REF!</v>
      </c>
      <c r="M4" s="25">
        <f>ROUND(+K4*0.065,2)</f>
        <v>7504.37</v>
      </c>
      <c r="N4" s="25">
        <f t="shared" si="0"/>
        <v>8832.07</v>
      </c>
      <c r="O4" s="25" t="e">
        <f t="shared" si="1"/>
        <v>#REF!</v>
      </c>
    </row>
    <row r="5" spans="1:20" s="21" customFormat="1" hidden="1" x14ac:dyDescent="0.25">
      <c r="A5" s="21" t="s">
        <v>9</v>
      </c>
      <c r="B5" s="21" t="s">
        <v>10</v>
      </c>
      <c r="C5" s="21" t="s">
        <v>135</v>
      </c>
      <c r="D5" s="21" t="s">
        <v>119</v>
      </c>
      <c r="E5" s="22">
        <v>1</v>
      </c>
      <c r="F5" s="21" t="s">
        <v>122</v>
      </c>
      <c r="G5" s="23">
        <v>2080</v>
      </c>
      <c r="H5" s="24">
        <v>27.96</v>
      </c>
      <c r="I5" s="24">
        <f t="shared" si="2"/>
        <v>29.190240000000003</v>
      </c>
      <c r="J5" s="24">
        <f t="shared" si="2"/>
        <v>29.555118</v>
      </c>
      <c r="K5" s="25">
        <f t="shared" si="3"/>
        <v>61474.644999999997</v>
      </c>
      <c r="L5" s="25" t="e">
        <f>healthcare*E5</f>
        <v>#REF!</v>
      </c>
      <c r="M5" s="25">
        <f>ROUND(+K5*0.065,2)</f>
        <v>3995.85</v>
      </c>
      <c r="N5" s="25">
        <f t="shared" si="0"/>
        <v>4702.8100000000004</v>
      </c>
      <c r="O5" s="25" t="e">
        <f t="shared" si="1"/>
        <v>#REF!</v>
      </c>
    </row>
    <row r="6" spans="1:20" s="21" customFormat="1" hidden="1" x14ac:dyDescent="0.25">
      <c r="A6" s="21" t="s">
        <v>9</v>
      </c>
      <c r="B6" s="21" t="s">
        <v>10</v>
      </c>
      <c r="C6" s="21" t="s">
        <v>135</v>
      </c>
      <c r="D6" s="21" t="s">
        <v>232</v>
      </c>
      <c r="E6" s="22">
        <v>1</v>
      </c>
      <c r="F6" s="21" t="s">
        <v>122</v>
      </c>
      <c r="G6" s="23">
        <v>2080</v>
      </c>
      <c r="H6" s="24">
        <v>25.96</v>
      </c>
      <c r="I6" s="24">
        <f t="shared" si="2"/>
        <v>27.102240000000002</v>
      </c>
      <c r="J6" s="24">
        <f t="shared" si="2"/>
        <v>27.441018</v>
      </c>
      <c r="K6" s="25">
        <f t="shared" si="3"/>
        <v>57077.317000000003</v>
      </c>
      <c r="L6" s="25" t="e">
        <f>healthcare*E6</f>
        <v>#REF!</v>
      </c>
      <c r="M6" s="25">
        <f>ROUND(+K6*0.065,2)</f>
        <v>3710.03</v>
      </c>
      <c r="N6" s="25">
        <f t="shared" si="0"/>
        <v>4366.41</v>
      </c>
      <c r="O6" s="25" t="e">
        <f t="shared" si="1"/>
        <v>#REF!</v>
      </c>
    </row>
    <row r="7" spans="1:20" s="21" customFormat="1" hidden="1" x14ac:dyDescent="0.25">
      <c r="A7" s="21" t="s">
        <v>9</v>
      </c>
      <c r="B7" s="21" t="s">
        <v>10</v>
      </c>
      <c r="C7" s="21" t="s">
        <v>132</v>
      </c>
      <c r="D7" s="21" t="s">
        <v>241</v>
      </c>
      <c r="E7" s="22">
        <v>1</v>
      </c>
      <c r="F7" s="21" t="s">
        <v>121</v>
      </c>
      <c r="G7" s="23">
        <f>55*26</f>
        <v>1430</v>
      </c>
      <c r="H7" s="24">
        <v>16.96</v>
      </c>
      <c r="I7" s="24">
        <f t="shared" si="2"/>
        <v>17.706240000000001</v>
      </c>
      <c r="J7" s="24">
        <f t="shared" si="2"/>
        <v>17.927568000000001</v>
      </c>
      <c r="K7" s="25">
        <f t="shared" si="3"/>
        <v>25636.421999999999</v>
      </c>
      <c r="L7" s="25">
        <v>0</v>
      </c>
      <c r="M7" s="25">
        <v>0</v>
      </c>
      <c r="N7" s="25">
        <f t="shared" si="0"/>
        <v>1961.19</v>
      </c>
      <c r="O7" s="25">
        <f t="shared" si="1"/>
        <v>27597.611999999997</v>
      </c>
    </row>
    <row r="8" spans="1:20" s="21" customFormat="1" hidden="1" x14ac:dyDescent="0.25">
      <c r="A8" s="21" t="s">
        <v>169</v>
      </c>
      <c r="B8" s="21" t="s">
        <v>169</v>
      </c>
      <c r="C8" s="21" t="s">
        <v>168</v>
      </c>
      <c r="D8" s="21" t="s">
        <v>166</v>
      </c>
      <c r="E8" s="22">
        <v>0.4</v>
      </c>
      <c r="F8" s="21" t="s">
        <v>122</v>
      </c>
      <c r="G8" s="23">
        <v>2080</v>
      </c>
      <c r="H8" s="24">
        <v>16.52</v>
      </c>
      <c r="I8" s="24">
        <f t="shared" si="2"/>
        <v>17.246880000000001</v>
      </c>
      <c r="J8" s="24">
        <f t="shared" si="2"/>
        <v>17.462465999999999</v>
      </c>
      <c r="K8" s="25">
        <f t="shared" si="3"/>
        <v>14528.772000000001</v>
      </c>
      <c r="L8" s="25" t="e">
        <f>healthcare*E8</f>
        <v>#REF!</v>
      </c>
      <c r="M8" s="25">
        <f>ROUND(+K8*0.065,2)</f>
        <v>944.37</v>
      </c>
      <c r="N8" s="25">
        <f>ROUND(K8*0.0765,2)</f>
        <v>1111.45</v>
      </c>
      <c r="O8" s="25" t="e">
        <f>SUM(K8:N8)</f>
        <v>#REF!</v>
      </c>
    </row>
    <row r="9" spans="1:20" s="21" customFormat="1" hidden="1" x14ac:dyDescent="0.25">
      <c r="A9" s="21" t="s">
        <v>169</v>
      </c>
      <c r="B9" s="21" t="s">
        <v>169</v>
      </c>
      <c r="C9" s="21" t="s">
        <v>168</v>
      </c>
      <c r="D9" s="21" t="s">
        <v>167</v>
      </c>
      <c r="E9" s="22">
        <v>0.4</v>
      </c>
      <c r="F9" s="21" t="s">
        <v>122</v>
      </c>
      <c r="G9" s="23">
        <v>2080</v>
      </c>
      <c r="H9" s="24">
        <v>18.059999999999999</v>
      </c>
      <c r="I9" s="24">
        <f t="shared" si="2"/>
        <v>18.85464</v>
      </c>
      <c r="J9" s="24">
        <f t="shared" si="2"/>
        <v>19.090322999999998</v>
      </c>
      <c r="K9" s="25">
        <f t="shared" si="3"/>
        <v>15883.148999999999</v>
      </c>
      <c r="L9" s="25" t="e">
        <f>healthcare*E9</f>
        <v>#REF!</v>
      </c>
      <c r="M9" s="25">
        <f>ROUND(+K9*0.065,2)</f>
        <v>1032.4000000000001</v>
      </c>
      <c r="N9" s="25">
        <f>ROUND(K9*0.0765,2)</f>
        <v>1215.06</v>
      </c>
      <c r="O9" s="25" t="e">
        <f>SUM(K9:N9)</f>
        <v>#REF!</v>
      </c>
    </row>
    <row r="10" spans="1:20" s="21" customFormat="1" hidden="1" x14ac:dyDescent="0.25">
      <c r="A10" s="21" t="s">
        <v>169</v>
      </c>
      <c r="B10" s="21" t="s">
        <v>169</v>
      </c>
      <c r="C10" s="21" t="s">
        <v>168</v>
      </c>
      <c r="D10" s="21" t="s">
        <v>218</v>
      </c>
      <c r="E10" s="22">
        <v>0.4</v>
      </c>
      <c r="F10" s="21" t="s">
        <v>122</v>
      </c>
      <c r="G10" s="23">
        <v>2080</v>
      </c>
      <c r="H10" s="24">
        <v>17.059999999999999</v>
      </c>
      <c r="I10" s="24">
        <f t="shared" si="2"/>
        <v>17.810639999999999</v>
      </c>
      <c r="J10" s="24">
        <f t="shared" si="2"/>
        <v>18.033272999999998</v>
      </c>
      <c r="K10" s="25">
        <f t="shared" si="3"/>
        <v>15003.683000000001</v>
      </c>
      <c r="L10" s="25" t="e">
        <f>healthcare*E10</f>
        <v>#REF!</v>
      </c>
      <c r="M10" s="25">
        <f>ROUND(+K10*0.065,2)</f>
        <v>975.24</v>
      </c>
      <c r="N10" s="25">
        <f>ROUND(K10*0.0765,2)</f>
        <v>1147.78</v>
      </c>
      <c r="O10" s="25" t="e">
        <f>SUM(K10:N10)</f>
        <v>#REF!</v>
      </c>
    </row>
    <row r="11" spans="1:20" s="21" customFormat="1" hidden="1" x14ac:dyDescent="0.25">
      <c r="A11" s="21" t="s">
        <v>169</v>
      </c>
      <c r="B11" s="21" t="s">
        <v>169</v>
      </c>
      <c r="C11" s="21" t="s">
        <v>180</v>
      </c>
      <c r="D11" s="21" t="s">
        <v>181</v>
      </c>
      <c r="E11" s="22">
        <v>1</v>
      </c>
      <c r="F11" s="21" t="s">
        <v>122</v>
      </c>
      <c r="G11" s="23">
        <v>2080</v>
      </c>
      <c r="H11" s="24">
        <f>32.94+1.2</f>
        <v>34.14</v>
      </c>
      <c r="I11" s="24">
        <f t="shared" si="2"/>
        <v>35.642160000000004</v>
      </c>
      <c r="J11" s="24">
        <f t="shared" si="2"/>
        <v>36.087687000000003</v>
      </c>
      <c r="K11" s="25">
        <f t="shared" si="3"/>
        <v>75062.388999999996</v>
      </c>
      <c r="L11" s="25" t="e">
        <f>healthcare*E11</f>
        <v>#REF!</v>
      </c>
      <c r="M11" s="25">
        <f>ROUND(+K11*0.065,2)</f>
        <v>4879.0600000000004</v>
      </c>
      <c r="N11" s="25">
        <f>ROUND(K11*0.0765,2)</f>
        <v>5742.27</v>
      </c>
      <c r="O11" s="25" t="e">
        <f>SUM(K11:N11)</f>
        <v>#REF!</v>
      </c>
    </row>
    <row r="12" spans="1:20" s="21" customFormat="1" hidden="1" x14ac:dyDescent="0.25">
      <c r="A12" s="21" t="s">
        <v>14</v>
      </c>
      <c r="B12" s="21" t="s">
        <v>15</v>
      </c>
      <c r="C12" s="21" t="s">
        <v>144</v>
      </c>
      <c r="D12" s="21" t="s">
        <v>239</v>
      </c>
      <c r="E12" s="22">
        <v>0.7</v>
      </c>
      <c r="F12" s="21" t="s">
        <v>122</v>
      </c>
      <c r="G12" s="23">
        <v>2080</v>
      </c>
      <c r="H12" s="27">
        <v>28.37</v>
      </c>
      <c r="I12" s="24">
        <f t="shared" si="2"/>
        <v>29.618280000000002</v>
      </c>
      <c r="J12" s="24">
        <f t="shared" si="2"/>
        <v>29.988508500000002</v>
      </c>
      <c r="K12" s="25">
        <f t="shared" si="3"/>
        <v>43663.267999999996</v>
      </c>
      <c r="L12" s="25" t="e">
        <f t="shared" ref="L12:L43" si="4">healthcare*E12</f>
        <v>#REF!</v>
      </c>
      <c r="M12" s="25">
        <f t="shared" ref="M12:M19" si="5">ROUND(+K12*0.065,2)</f>
        <v>2838.11</v>
      </c>
      <c r="N12" s="25">
        <f t="shared" ref="N12:N75" si="6">ROUND(K12*0.0765,2)</f>
        <v>3340.24</v>
      </c>
      <c r="O12" s="25" t="e">
        <f t="shared" ref="O12:O75" si="7">SUM(K12:N12)</f>
        <v>#REF!</v>
      </c>
    </row>
    <row r="13" spans="1:20" s="21" customFormat="1" hidden="1" x14ac:dyDescent="0.25">
      <c r="A13" s="21" t="s">
        <v>14</v>
      </c>
      <c r="B13" s="21" t="s">
        <v>29</v>
      </c>
      <c r="C13" s="21" t="s">
        <v>142</v>
      </c>
      <c r="D13" s="21" t="s">
        <v>34</v>
      </c>
      <c r="E13" s="22">
        <v>1</v>
      </c>
      <c r="F13" s="21" t="s">
        <v>122</v>
      </c>
      <c r="G13" s="23">
        <v>2080</v>
      </c>
      <c r="H13" s="24">
        <f>43.24+3.96</f>
        <v>47.2</v>
      </c>
      <c r="I13" s="24">
        <f t="shared" si="2"/>
        <v>49.276800000000001</v>
      </c>
      <c r="J13" s="24">
        <f t="shared" si="2"/>
        <v>49.892760000000003</v>
      </c>
      <c r="K13" s="25">
        <f t="shared" si="3"/>
        <v>103776.94100000001</v>
      </c>
      <c r="L13" s="25" t="e">
        <f t="shared" si="4"/>
        <v>#REF!</v>
      </c>
      <c r="M13" s="25">
        <f t="shared" si="5"/>
        <v>6745.5</v>
      </c>
      <c r="N13" s="25">
        <f t="shared" si="6"/>
        <v>7938.94</v>
      </c>
      <c r="O13" s="25" t="e">
        <f t="shared" si="7"/>
        <v>#REF!</v>
      </c>
    </row>
    <row r="14" spans="1:20" s="21" customFormat="1" hidden="1" x14ac:dyDescent="0.25">
      <c r="A14" s="21" t="s">
        <v>14</v>
      </c>
      <c r="B14" s="21" t="s">
        <v>61</v>
      </c>
      <c r="C14" s="21" t="s">
        <v>133</v>
      </c>
      <c r="D14" s="21" t="s">
        <v>12</v>
      </c>
      <c r="E14" s="22">
        <v>0.5</v>
      </c>
      <c r="F14" s="21" t="s">
        <v>122</v>
      </c>
      <c r="G14" s="23">
        <v>2080</v>
      </c>
      <c r="H14" s="24">
        <v>20.39</v>
      </c>
      <c r="I14" s="24">
        <f t="shared" si="2"/>
        <v>21.28716</v>
      </c>
      <c r="J14" s="24">
        <f t="shared" si="2"/>
        <v>21.5532495</v>
      </c>
      <c r="K14" s="25">
        <f t="shared" si="3"/>
        <v>22415.379000000001</v>
      </c>
      <c r="L14" s="25" t="e">
        <f t="shared" si="4"/>
        <v>#REF!</v>
      </c>
      <c r="M14" s="25">
        <f t="shared" si="5"/>
        <v>1457</v>
      </c>
      <c r="N14" s="25">
        <f t="shared" si="6"/>
        <v>1714.78</v>
      </c>
      <c r="O14" s="25" t="e">
        <f t="shared" si="7"/>
        <v>#REF!</v>
      </c>
    </row>
    <row r="15" spans="1:20" s="21" customFormat="1" hidden="1" x14ac:dyDescent="0.25">
      <c r="A15" s="21" t="s">
        <v>14</v>
      </c>
      <c r="B15" s="21" t="s">
        <v>54</v>
      </c>
      <c r="C15" t="s">
        <v>195</v>
      </c>
      <c r="D15" t="s">
        <v>55</v>
      </c>
      <c r="E15" s="22">
        <v>0.25</v>
      </c>
      <c r="F15" s="21" t="s">
        <v>122</v>
      </c>
      <c r="G15" s="23">
        <v>2080</v>
      </c>
      <c r="H15" s="24">
        <f>31.56+3.05</f>
        <v>34.61</v>
      </c>
      <c r="I15" s="24">
        <f t="shared" si="2"/>
        <v>36.132840000000002</v>
      </c>
      <c r="J15" s="24">
        <f t="shared" si="2"/>
        <v>36.584500499999997</v>
      </c>
      <c r="K15" s="25">
        <f t="shared" si="3"/>
        <v>19023.939999999999</v>
      </c>
      <c r="L15" s="25" t="e">
        <f t="shared" si="4"/>
        <v>#REF!</v>
      </c>
      <c r="M15" s="25">
        <f t="shared" si="5"/>
        <v>1236.56</v>
      </c>
      <c r="N15" s="25">
        <f t="shared" si="6"/>
        <v>1455.33</v>
      </c>
      <c r="O15" s="25" t="e">
        <f t="shared" si="7"/>
        <v>#REF!</v>
      </c>
    </row>
    <row r="16" spans="1:20" s="21" customFormat="1" hidden="1" x14ac:dyDescent="0.25">
      <c r="A16" s="21" t="s">
        <v>14</v>
      </c>
      <c r="B16" s="21" t="s">
        <v>15</v>
      </c>
      <c r="C16" s="21" t="s">
        <v>147</v>
      </c>
      <c r="D16" s="21" t="s">
        <v>36</v>
      </c>
      <c r="E16" s="22">
        <v>0.1</v>
      </c>
      <c r="F16" s="21" t="s">
        <v>122</v>
      </c>
      <c r="G16" s="23">
        <v>2080</v>
      </c>
      <c r="H16" s="24">
        <f>30.4+0.03</f>
        <v>30.43</v>
      </c>
      <c r="I16" s="24">
        <f t="shared" si="2"/>
        <v>31.768920000000001</v>
      </c>
      <c r="J16" s="24">
        <f t="shared" si="2"/>
        <v>32.166031500000003</v>
      </c>
      <c r="K16" s="25">
        <f t="shared" si="3"/>
        <v>6690.5349999999999</v>
      </c>
      <c r="L16" s="25" t="e">
        <f t="shared" si="4"/>
        <v>#REF!</v>
      </c>
      <c r="M16" s="25">
        <f t="shared" si="5"/>
        <v>434.88</v>
      </c>
      <c r="N16" s="25">
        <f t="shared" si="6"/>
        <v>511.83</v>
      </c>
      <c r="O16" s="25" t="e">
        <f t="shared" si="7"/>
        <v>#REF!</v>
      </c>
    </row>
    <row r="17" spans="1:15" s="21" customFormat="1" hidden="1" x14ac:dyDescent="0.25">
      <c r="A17" s="21" t="s">
        <v>14</v>
      </c>
      <c r="B17" s="21" t="s">
        <v>17</v>
      </c>
      <c r="C17" s="21" t="s">
        <v>179</v>
      </c>
      <c r="D17" s="21" t="s">
        <v>18</v>
      </c>
      <c r="E17" s="22">
        <v>0.8</v>
      </c>
      <c r="F17" s="21" t="s">
        <v>122</v>
      </c>
      <c r="G17" s="23">
        <v>2080</v>
      </c>
      <c r="H17" s="24">
        <f>33.58+3.28</f>
        <v>36.86</v>
      </c>
      <c r="I17" s="24">
        <f t="shared" si="2"/>
        <v>38.481839999999998</v>
      </c>
      <c r="J17" s="24">
        <f t="shared" si="2"/>
        <v>38.962862999999999</v>
      </c>
      <c r="K17" s="25">
        <f t="shared" si="3"/>
        <v>64834.203999999998</v>
      </c>
      <c r="L17" s="25" t="e">
        <f t="shared" si="4"/>
        <v>#REF!</v>
      </c>
      <c r="M17" s="25">
        <f t="shared" si="5"/>
        <v>4214.22</v>
      </c>
      <c r="N17" s="25">
        <f t="shared" si="6"/>
        <v>4959.82</v>
      </c>
      <c r="O17" s="25" t="e">
        <f t="shared" si="7"/>
        <v>#REF!</v>
      </c>
    </row>
    <row r="18" spans="1:15" s="21" customFormat="1" hidden="1" x14ac:dyDescent="0.25">
      <c r="A18" s="21" t="s">
        <v>14</v>
      </c>
      <c r="B18" s="21" t="s">
        <v>67</v>
      </c>
      <c r="C18" s="21" t="s">
        <v>179</v>
      </c>
      <c r="D18" s="21" t="s">
        <v>18</v>
      </c>
      <c r="E18" s="22">
        <v>0.2</v>
      </c>
      <c r="F18" s="21" t="s">
        <v>122</v>
      </c>
      <c r="G18" s="23">
        <v>2080</v>
      </c>
      <c r="H18" s="24">
        <f>33.58+3.28</f>
        <v>36.86</v>
      </c>
      <c r="I18" s="24">
        <f t="shared" si="2"/>
        <v>38.481839999999998</v>
      </c>
      <c r="J18" s="24">
        <f t="shared" si="2"/>
        <v>38.962862999999999</v>
      </c>
      <c r="K18" s="25">
        <f t="shared" si="3"/>
        <v>16208.550999999999</v>
      </c>
      <c r="L18" s="25" t="e">
        <f t="shared" si="4"/>
        <v>#REF!</v>
      </c>
      <c r="M18" s="25">
        <f t="shared" si="5"/>
        <v>1053.56</v>
      </c>
      <c r="N18" s="25">
        <f t="shared" si="6"/>
        <v>1239.95</v>
      </c>
      <c r="O18" s="25" t="e">
        <f t="shared" si="7"/>
        <v>#REF!</v>
      </c>
    </row>
    <row r="19" spans="1:15" s="21" customFormat="1" hidden="1" x14ac:dyDescent="0.25">
      <c r="A19" s="21" t="s">
        <v>14</v>
      </c>
      <c r="B19" s="21" t="s">
        <v>29</v>
      </c>
      <c r="C19" s="21" t="s">
        <v>141</v>
      </c>
      <c r="D19" s="21" t="s">
        <v>30</v>
      </c>
      <c r="E19" s="22">
        <v>0.95</v>
      </c>
      <c r="F19" s="21" t="s">
        <v>122</v>
      </c>
      <c r="G19" s="23">
        <v>2080</v>
      </c>
      <c r="H19" s="24">
        <v>26.08</v>
      </c>
      <c r="I19" s="24">
        <f t="shared" ref="I19:J85" si="8">+H19*S$2</f>
        <v>27.227519999999998</v>
      </c>
      <c r="J19" s="24">
        <f t="shared" si="8"/>
        <v>27.567863999999997</v>
      </c>
      <c r="K19" s="25">
        <f t="shared" si="3"/>
        <v>54474.099000000002</v>
      </c>
      <c r="L19" s="25" t="e">
        <f t="shared" si="4"/>
        <v>#REF!</v>
      </c>
      <c r="M19" s="25">
        <f t="shared" si="5"/>
        <v>3540.82</v>
      </c>
      <c r="N19" s="25">
        <f t="shared" si="6"/>
        <v>4167.2700000000004</v>
      </c>
      <c r="O19" s="25" t="e">
        <f t="shared" si="7"/>
        <v>#REF!</v>
      </c>
    </row>
    <row r="20" spans="1:15" s="21" customFormat="1" hidden="1" x14ac:dyDescent="0.25">
      <c r="A20" s="21" t="s">
        <v>14</v>
      </c>
      <c r="B20" s="21" t="s">
        <v>24</v>
      </c>
      <c r="C20" s="21" t="s">
        <v>155</v>
      </c>
      <c r="D20" s="21" t="s">
        <v>43</v>
      </c>
      <c r="E20" s="22">
        <v>1</v>
      </c>
      <c r="F20" s="21" t="s">
        <v>122</v>
      </c>
      <c r="G20" s="23">
        <v>2080</v>
      </c>
      <c r="H20" s="24">
        <v>36.86</v>
      </c>
      <c r="I20" s="24">
        <f t="shared" si="8"/>
        <v>38.481839999999998</v>
      </c>
      <c r="J20" s="24">
        <f t="shared" si="8"/>
        <v>38.962862999999999</v>
      </c>
      <c r="K20" s="25">
        <f t="shared" si="3"/>
        <v>81042.755000000005</v>
      </c>
      <c r="L20" s="25" t="e">
        <f t="shared" si="4"/>
        <v>#REF!</v>
      </c>
      <c r="M20" s="25" t="e">
        <f t="shared" ref="M20:M30" si="9">K20*fir_retire</f>
        <v>#REF!</v>
      </c>
      <c r="N20" s="25">
        <f t="shared" si="6"/>
        <v>6199.77</v>
      </c>
      <c r="O20" s="25" t="e">
        <f t="shared" si="7"/>
        <v>#REF!</v>
      </c>
    </row>
    <row r="21" spans="1:15" s="21" customFormat="1" hidden="1" x14ac:dyDescent="0.25">
      <c r="A21" s="21" t="s">
        <v>14</v>
      </c>
      <c r="B21" s="21" t="s">
        <v>54</v>
      </c>
      <c r="C21" t="s">
        <v>194</v>
      </c>
      <c r="D21" t="s">
        <v>68</v>
      </c>
      <c r="E21" s="22">
        <v>0.25</v>
      </c>
      <c r="F21" s="21" t="s">
        <v>122</v>
      </c>
      <c r="G21" s="23">
        <v>2080</v>
      </c>
      <c r="H21" s="24">
        <v>21.21</v>
      </c>
      <c r="I21" s="24">
        <f t="shared" si="8"/>
        <v>22.143240000000002</v>
      </c>
      <c r="J21" s="24">
        <f t="shared" si="8"/>
        <v>22.420030500000003</v>
      </c>
      <c r="K21" s="25">
        <f t="shared" si="3"/>
        <v>11658.415999999999</v>
      </c>
      <c r="L21" s="25" t="e">
        <f t="shared" si="4"/>
        <v>#REF!</v>
      </c>
      <c r="M21" s="25">
        <f>ROUND(+K21*0.065,2)</f>
        <v>757.8</v>
      </c>
      <c r="N21" s="25">
        <f t="shared" si="6"/>
        <v>891.87</v>
      </c>
      <c r="O21" s="25" t="e">
        <f t="shared" si="7"/>
        <v>#REF!</v>
      </c>
    </row>
    <row r="22" spans="1:15" s="21" customFormat="1" hidden="1" x14ac:dyDescent="0.25">
      <c r="A22" s="21" t="s">
        <v>14</v>
      </c>
      <c r="B22" s="21" t="s">
        <v>24</v>
      </c>
      <c r="C22" s="21" t="s">
        <v>206</v>
      </c>
      <c r="D22" s="21" t="s">
        <v>96</v>
      </c>
      <c r="E22" s="22">
        <v>1</v>
      </c>
      <c r="F22" s="21" t="s">
        <v>122</v>
      </c>
      <c r="G22" s="23">
        <v>2080</v>
      </c>
      <c r="H22" s="24">
        <v>22.68</v>
      </c>
      <c r="I22" s="24">
        <f t="shared" si="8"/>
        <v>23.67792</v>
      </c>
      <c r="J22" s="24">
        <f t="shared" si="8"/>
        <v>23.973893999999998</v>
      </c>
      <c r="K22" s="25">
        <f t="shared" si="3"/>
        <v>49865.7</v>
      </c>
      <c r="L22" s="25" t="e">
        <f t="shared" si="4"/>
        <v>#REF!</v>
      </c>
      <c r="M22" s="25" t="e">
        <f t="shared" si="9"/>
        <v>#REF!</v>
      </c>
      <c r="N22" s="25">
        <f t="shared" si="6"/>
        <v>3814.73</v>
      </c>
      <c r="O22" s="25" t="e">
        <f t="shared" si="7"/>
        <v>#REF!</v>
      </c>
    </row>
    <row r="23" spans="1:15" s="21" customFormat="1" hidden="1" x14ac:dyDescent="0.25">
      <c r="A23" s="21" t="s">
        <v>14</v>
      </c>
      <c r="B23" s="21" t="s">
        <v>24</v>
      </c>
      <c r="C23" s="21" t="s">
        <v>156</v>
      </c>
      <c r="D23" s="21" t="s">
        <v>47</v>
      </c>
      <c r="E23" s="22">
        <v>1</v>
      </c>
      <c r="F23" s="21" t="s">
        <v>122</v>
      </c>
      <c r="G23" s="23">
        <v>2080</v>
      </c>
      <c r="H23" s="24">
        <f>47.15+4.77</f>
        <v>51.92</v>
      </c>
      <c r="I23" s="24">
        <f t="shared" si="8"/>
        <v>54.204480000000004</v>
      </c>
      <c r="J23" s="24">
        <f t="shared" si="8"/>
        <v>54.882035999999999</v>
      </c>
      <c r="K23" s="25">
        <f t="shared" si="3"/>
        <v>114154.63499999999</v>
      </c>
      <c r="L23" s="25" t="e">
        <f t="shared" si="4"/>
        <v>#REF!</v>
      </c>
      <c r="M23" s="25" t="e">
        <f t="shared" si="9"/>
        <v>#REF!</v>
      </c>
      <c r="N23" s="25">
        <f t="shared" si="6"/>
        <v>8732.83</v>
      </c>
      <c r="O23" s="25" t="e">
        <f t="shared" si="7"/>
        <v>#REF!</v>
      </c>
    </row>
    <row r="24" spans="1:15" s="21" customFormat="1" hidden="1" x14ac:dyDescent="0.25">
      <c r="A24" s="21" t="s">
        <v>14</v>
      </c>
      <c r="B24" s="21" t="s">
        <v>24</v>
      </c>
      <c r="C24" s="21" t="s">
        <v>206</v>
      </c>
      <c r="D24" s="21" t="s">
        <v>99</v>
      </c>
      <c r="E24" s="22">
        <v>1</v>
      </c>
      <c r="F24" s="21" t="s">
        <v>122</v>
      </c>
      <c r="G24" s="23">
        <v>2080</v>
      </c>
      <c r="H24" s="24">
        <v>22.74</v>
      </c>
      <c r="I24" s="24">
        <f t="shared" si="8"/>
        <v>23.740559999999999</v>
      </c>
      <c r="J24" s="24">
        <f t="shared" si="8"/>
        <v>24.037316999999998</v>
      </c>
      <c r="K24" s="25">
        <f t="shared" si="3"/>
        <v>49997.618999999999</v>
      </c>
      <c r="L24" s="25" t="e">
        <f t="shared" si="4"/>
        <v>#REF!</v>
      </c>
      <c r="M24" s="25" t="e">
        <f t="shared" si="9"/>
        <v>#REF!</v>
      </c>
      <c r="N24" s="25">
        <f t="shared" si="6"/>
        <v>3824.82</v>
      </c>
      <c r="O24" s="25" t="e">
        <f t="shared" si="7"/>
        <v>#REF!</v>
      </c>
    </row>
    <row r="25" spans="1:15" s="21" customFormat="1" hidden="1" x14ac:dyDescent="0.25">
      <c r="A25" s="21" t="s">
        <v>14</v>
      </c>
      <c r="B25" s="21" t="s">
        <v>24</v>
      </c>
      <c r="C25" s="21" t="s">
        <v>206</v>
      </c>
      <c r="D25" s="21" t="s">
        <v>100</v>
      </c>
      <c r="E25" s="22">
        <v>1</v>
      </c>
      <c r="F25" s="21" t="s">
        <v>122</v>
      </c>
      <c r="G25" s="23">
        <v>2080</v>
      </c>
      <c r="H25" s="24">
        <v>23.49</v>
      </c>
      <c r="I25" s="24">
        <f t="shared" si="8"/>
        <v>24.52356</v>
      </c>
      <c r="J25" s="24">
        <f t="shared" si="8"/>
        <v>24.830104499999997</v>
      </c>
      <c r="K25" s="25">
        <f t="shared" si="3"/>
        <v>51646.616999999998</v>
      </c>
      <c r="L25" s="25" t="e">
        <f t="shared" si="4"/>
        <v>#REF!</v>
      </c>
      <c r="M25" s="25" t="e">
        <f t="shared" si="9"/>
        <v>#REF!</v>
      </c>
      <c r="N25" s="25">
        <f t="shared" si="6"/>
        <v>3950.97</v>
      </c>
      <c r="O25" s="25" t="e">
        <f t="shared" si="7"/>
        <v>#REF!</v>
      </c>
    </row>
    <row r="26" spans="1:15" s="21" customFormat="1" hidden="1" x14ac:dyDescent="0.25">
      <c r="A26" s="21" t="s">
        <v>14</v>
      </c>
      <c r="B26" s="21" t="s">
        <v>24</v>
      </c>
      <c r="C26" s="21" t="s">
        <v>205</v>
      </c>
      <c r="D26" s="21" t="s">
        <v>101</v>
      </c>
      <c r="E26" s="22">
        <v>1</v>
      </c>
      <c r="F26" s="21" t="s">
        <v>122</v>
      </c>
      <c r="G26" s="23">
        <v>2080</v>
      </c>
      <c r="H26" s="24">
        <v>28.25</v>
      </c>
      <c r="I26" s="24">
        <f t="shared" si="8"/>
        <v>29.493000000000002</v>
      </c>
      <c r="J26" s="24">
        <f t="shared" si="8"/>
        <v>29.861662500000001</v>
      </c>
      <c r="K26" s="25">
        <f t="shared" si="3"/>
        <v>62112.258000000002</v>
      </c>
      <c r="L26" s="25" t="e">
        <f t="shared" si="4"/>
        <v>#REF!</v>
      </c>
      <c r="M26" s="25" t="e">
        <f t="shared" si="9"/>
        <v>#REF!</v>
      </c>
      <c r="N26" s="25">
        <f t="shared" si="6"/>
        <v>4751.59</v>
      </c>
      <c r="O26" s="25" t="e">
        <f t="shared" si="7"/>
        <v>#REF!</v>
      </c>
    </row>
    <row r="27" spans="1:15" s="21" customFormat="1" hidden="1" x14ac:dyDescent="0.25">
      <c r="A27" s="21" t="s">
        <v>14</v>
      </c>
      <c r="B27" s="21" t="s">
        <v>24</v>
      </c>
      <c r="C27" s="21" t="s">
        <v>207</v>
      </c>
      <c r="D27" s="21" t="s">
        <v>150</v>
      </c>
      <c r="E27" s="22">
        <v>1</v>
      </c>
      <c r="F27" s="21" t="s">
        <v>122</v>
      </c>
      <c r="G27" s="23">
        <v>2080</v>
      </c>
      <c r="H27" s="24">
        <v>20.84</v>
      </c>
      <c r="I27" s="24">
        <f t="shared" si="8"/>
        <v>21.756959999999999</v>
      </c>
      <c r="J27" s="24">
        <f t="shared" si="8"/>
        <v>22.028921999999998</v>
      </c>
      <c r="K27" s="25">
        <f t="shared" si="3"/>
        <v>45820.158000000003</v>
      </c>
      <c r="L27" s="25" t="e">
        <f t="shared" si="4"/>
        <v>#REF!</v>
      </c>
      <c r="M27" s="25" t="e">
        <f t="shared" si="9"/>
        <v>#REF!</v>
      </c>
      <c r="N27" s="25">
        <f t="shared" si="6"/>
        <v>3505.24</v>
      </c>
      <c r="O27" s="25" t="e">
        <f t="shared" si="7"/>
        <v>#REF!</v>
      </c>
    </row>
    <row r="28" spans="1:15" s="21" customFormat="1" hidden="1" x14ac:dyDescent="0.25">
      <c r="A28" s="21" t="s">
        <v>14</v>
      </c>
      <c r="B28" s="21" t="s">
        <v>24</v>
      </c>
      <c r="C28" s="21" t="s">
        <v>207</v>
      </c>
      <c r="D28" s="21" t="s">
        <v>151</v>
      </c>
      <c r="E28" s="22">
        <v>1</v>
      </c>
      <c r="F28" s="21" t="s">
        <v>122</v>
      </c>
      <c r="G28" s="23">
        <v>2080</v>
      </c>
      <c r="H28" s="24">
        <v>20.84</v>
      </c>
      <c r="I28" s="24">
        <f t="shared" si="8"/>
        <v>21.756959999999999</v>
      </c>
      <c r="J28" s="24">
        <f t="shared" si="8"/>
        <v>22.028921999999998</v>
      </c>
      <c r="K28" s="25">
        <f t="shared" si="3"/>
        <v>45820.158000000003</v>
      </c>
      <c r="L28" s="25" t="e">
        <f t="shared" si="4"/>
        <v>#REF!</v>
      </c>
      <c r="M28" s="25" t="e">
        <f t="shared" si="9"/>
        <v>#REF!</v>
      </c>
      <c r="N28" s="25">
        <f t="shared" si="6"/>
        <v>3505.24</v>
      </c>
      <c r="O28" s="25" t="e">
        <f t="shared" si="7"/>
        <v>#REF!</v>
      </c>
    </row>
    <row r="29" spans="1:15" s="21" customFormat="1" hidden="1" x14ac:dyDescent="0.25">
      <c r="A29" s="21" t="s">
        <v>14</v>
      </c>
      <c r="B29" s="21" t="s">
        <v>24</v>
      </c>
      <c r="C29" s="21" t="s">
        <v>207</v>
      </c>
      <c r="D29" s="21" t="s">
        <v>162</v>
      </c>
      <c r="E29" s="22">
        <v>1</v>
      </c>
      <c r="F29" s="21" t="s">
        <v>122</v>
      </c>
      <c r="G29" s="23">
        <v>2080</v>
      </c>
      <c r="H29" s="24">
        <v>20.84</v>
      </c>
      <c r="I29" s="24">
        <f t="shared" si="8"/>
        <v>21.756959999999999</v>
      </c>
      <c r="J29" s="24">
        <f t="shared" si="8"/>
        <v>22.028921999999998</v>
      </c>
      <c r="K29" s="25">
        <f t="shared" si="3"/>
        <v>45820.158000000003</v>
      </c>
      <c r="L29" s="25" t="e">
        <f t="shared" si="4"/>
        <v>#REF!</v>
      </c>
      <c r="M29" s="25" t="e">
        <f t="shared" si="9"/>
        <v>#REF!</v>
      </c>
      <c r="N29" s="25">
        <f t="shared" si="6"/>
        <v>3505.24</v>
      </c>
      <c r="O29" s="25" t="e">
        <f t="shared" si="7"/>
        <v>#REF!</v>
      </c>
    </row>
    <row r="30" spans="1:15" s="21" customFormat="1" hidden="1" x14ac:dyDescent="0.25">
      <c r="A30" s="21" t="s">
        <v>14</v>
      </c>
      <c r="B30" s="21" t="s">
        <v>24</v>
      </c>
      <c r="C30" s="21" t="s">
        <v>207</v>
      </c>
      <c r="D30" s="21" t="s">
        <v>224</v>
      </c>
      <c r="E30" s="22">
        <v>1</v>
      </c>
      <c r="F30" s="21" t="s">
        <v>122</v>
      </c>
      <c r="G30" s="23">
        <v>2080</v>
      </c>
      <c r="H30" s="24">
        <v>23.63</v>
      </c>
      <c r="I30" s="24">
        <f t="shared" si="8"/>
        <v>24.669720000000002</v>
      </c>
      <c r="J30" s="24">
        <f t="shared" si="8"/>
        <v>24.978091500000001</v>
      </c>
      <c r="K30" s="25">
        <f t="shared" si="3"/>
        <v>51954.43</v>
      </c>
      <c r="L30" s="25" t="e">
        <f t="shared" si="4"/>
        <v>#REF!</v>
      </c>
      <c r="M30" s="25" t="e">
        <f t="shared" si="9"/>
        <v>#REF!</v>
      </c>
      <c r="N30" s="25">
        <f t="shared" si="6"/>
        <v>3974.51</v>
      </c>
      <c r="O30" s="25" t="e">
        <f t="shared" si="7"/>
        <v>#REF!</v>
      </c>
    </row>
    <row r="31" spans="1:15" s="21" customFormat="1" hidden="1" x14ac:dyDescent="0.25">
      <c r="A31" s="21" t="s">
        <v>14</v>
      </c>
      <c r="B31" s="21" t="s">
        <v>15</v>
      </c>
      <c r="C31" s="21" t="s">
        <v>148</v>
      </c>
      <c r="D31" s="21" t="s">
        <v>38</v>
      </c>
      <c r="E31" s="22">
        <v>0.7</v>
      </c>
      <c r="F31" s="21" t="s">
        <v>122</v>
      </c>
      <c r="G31" s="23">
        <v>2080</v>
      </c>
      <c r="H31" s="24">
        <v>30.46</v>
      </c>
      <c r="I31" s="24">
        <f t="shared" si="8"/>
        <v>31.800240000000002</v>
      </c>
      <c r="J31" s="24">
        <f t="shared" si="8"/>
        <v>32.197743000000003</v>
      </c>
      <c r="K31" s="25">
        <f t="shared" si="3"/>
        <v>46879.913999999997</v>
      </c>
      <c r="L31" s="25" t="e">
        <f t="shared" si="4"/>
        <v>#REF!</v>
      </c>
      <c r="M31" s="25">
        <f t="shared" ref="M31:M43" si="10">ROUND(+K31*0.065,2)</f>
        <v>3047.19</v>
      </c>
      <c r="N31" s="25">
        <f t="shared" si="6"/>
        <v>3586.31</v>
      </c>
      <c r="O31" s="25" t="e">
        <f t="shared" si="7"/>
        <v>#REF!</v>
      </c>
    </row>
    <row r="32" spans="1:15" s="21" customFormat="1" hidden="1" x14ac:dyDescent="0.25">
      <c r="A32" s="21" t="s">
        <v>14</v>
      </c>
      <c r="B32" s="21" t="s">
        <v>51</v>
      </c>
      <c r="C32" s="21" t="s">
        <v>160</v>
      </c>
      <c r="D32" s="21" t="s">
        <v>52</v>
      </c>
      <c r="E32" s="22">
        <v>1</v>
      </c>
      <c r="F32" s="21" t="s">
        <v>122</v>
      </c>
      <c r="G32" s="23">
        <v>2080</v>
      </c>
      <c r="H32" s="24">
        <v>17.27</v>
      </c>
      <c r="I32" s="24">
        <f t="shared" si="8"/>
        <v>18.029879999999999</v>
      </c>
      <c r="J32" s="24">
        <f t="shared" si="8"/>
        <v>18.255253499999998</v>
      </c>
      <c r="K32" s="25">
        <f t="shared" si="3"/>
        <v>37970.927000000003</v>
      </c>
      <c r="L32" s="25" t="e">
        <f t="shared" si="4"/>
        <v>#REF!</v>
      </c>
      <c r="M32" s="25">
        <f t="shared" si="10"/>
        <v>2468.11</v>
      </c>
      <c r="N32" s="25">
        <f t="shared" si="6"/>
        <v>2904.78</v>
      </c>
      <c r="O32" s="25" t="e">
        <f t="shared" si="7"/>
        <v>#REF!</v>
      </c>
    </row>
    <row r="33" spans="1:15" s="21" customFormat="1" hidden="1" x14ac:dyDescent="0.25">
      <c r="A33" s="21" t="s">
        <v>14</v>
      </c>
      <c r="B33" s="21" t="s">
        <v>51</v>
      </c>
      <c r="C33" s="21" t="s">
        <v>248</v>
      </c>
      <c r="D33" s="21" t="s">
        <v>53</v>
      </c>
      <c r="E33" s="22">
        <v>1</v>
      </c>
      <c r="F33" s="21" t="s">
        <v>122</v>
      </c>
      <c r="G33" s="23">
        <v>2080</v>
      </c>
      <c r="H33" s="24">
        <v>26.09</v>
      </c>
      <c r="I33" s="24">
        <f t="shared" si="8"/>
        <v>27.237960000000001</v>
      </c>
      <c r="J33" s="24">
        <f t="shared" si="8"/>
        <v>27.5784345</v>
      </c>
      <c r="K33" s="25">
        <f t="shared" si="3"/>
        <v>57363.144</v>
      </c>
      <c r="L33" s="25" t="e">
        <f t="shared" si="4"/>
        <v>#REF!</v>
      </c>
      <c r="M33" s="25">
        <f t="shared" si="10"/>
        <v>3728.6</v>
      </c>
      <c r="N33" s="25">
        <f t="shared" si="6"/>
        <v>4388.28</v>
      </c>
      <c r="O33" s="25" t="e">
        <f t="shared" si="7"/>
        <v>#REF!</v>
      </c>
    </row>
    <row r="34" spans="1:15" s="21" customFormat="1" hidden="1" x14ac:dyDescent="0.25">
      <c r="A34" s="21" t="s">
        <v>14</v>
      </c>
      <c r="B34" s="21" t="s">
        <v>15</v>
      </c>
      <c r="C34" s="21" t="s">
        <v>149</v>
      </c>
      <c r="D34" s="21" t="s">
        <v>40</v>
      </c>
      <c r="E34" s="22">
        <v>0.7</v>
      </c>
      <c r="F34" s="21" t="s">
        <v>122</v>
      </c>
      <c r="G34" s="23">
        <v>2080</v>
      </c>
      <c r="H34" s="24">
        <f>25.47+0.03</f>
        <v>25.5</v>
      </c>
      <c r="I34" s="24">
        <f t="shared" si="8"/>
        <v>26.622</v>
      </c>
      <c r="J34" s="24">
        <f t="shared" si="8"/>
        <v>26.954774999999998</v>
      </c>
      <c r="K34" s="25">
        <f t="shared" si="3"/>
        <v>39246.152000000002</v>
      </c>
      <c r="L34" s="25" t="e">
        <f t="shared" si="4"/>
        <v>#REF!</v>
      </c>
      <c r="M34" s="25">
        <f t="shared" si="10"/>
        <v>2551</v>
      </c>
      <c r="N34" s="25">
        <f t="shared" si="6"/>
        <v>3002.33</v>
      </c>
      <c r="O34" s="25" t="e">
        <f t="shared" si="7"/>
        <v>#REF!</v>
      </c>
    </row>
    <row r="35" spans="1:15" s="21" customFormat="1" hidden="1" x14ac:dyDescent="0.25">
      <c r="A35" s="21" t="s">
        <v>14</v>
      </c>
      <c r="B35" s="21" t="s">
        <v>41</v>
      </c>
      <c r="C35" s="21" t="s">
        <v>164</v>
      </c>
      <c r="D35" s="21" t="s">
        <v>42</v>
      </c>
      <c r="E35" s="22">
        <v>1</v>
      </c>
      <c r="F35" s="21" t="s">
        <v>122</v>
      </c>
      <c r="G35" s="23">
        <v>2080</v>
      </c>
      <c r="H35" s="24">
        <f>31.88+3.09</f>
        <v>34.97</v>
      </c>
      <c r="I35" s="24">
        <f t="shared" si="8"/>
        <v>36.508679999999998</v>
      </c>
      <c r="J35" s="24">
        <f t="shared" si="8"/>
        <v>36.965038499999999</v>
      </c>
      <c r="K35" s="25">
        <f t="shared" si="3"/>
        <v>76887.28</v>
      </c>
      <c r="L35" s="25" t="e">
        <f t="shared" si="4"/>
        <v>#REF!</v>
      </c>
      <c r="M35" s="25">
        <f t="shared" si="10"/>
        <v>4997.67</v>
      </c>
      <c r="N35" s="25">
        <f t="shared" si="6"/>
        <v>5881.88</v>
      </c>
      <c r="O35" s="25" t="e">
        <f t="shared" si="7"/>
        <v>#REF!</v>
      </c>
    </row>
    <row r="36" spans="1:15" s="21" customFormat="1" hidden="1" x14ac:dyDescent="0.25">
      <c r="A36" s="21" t="s">
        <v>14</v>
      </c>
      <c r="B36" s="21" t="s">
        <v>41</v>
      </c>
      <c r="C36" s="21" t="s">
        <v>168</v>
      </c>
      <c r="D36" s="21" t="s">
        <v>218</v>
      </c>
      <c r="E36" s="22">
        <v>0.6</v>
      </c>
      <c r="F36" s="21" t="s">
        <v>122</v>
      </c>
      <c r="G36" s="23">
        <v>2080</v>
      </c>
      <c r="H36" s="24">
        <v>17.059999999999999</v>
      </c>
      <c r="I36" s="24">
        <f t="shared" si="8"/>
        <v>17.810639999999999</v>
      </c>
      <c r="J36" s="24">
        <f t="shared" si="8"/>
        <v>18.033272999999998</v>
      </c>
      <c r="K36" s="25">
        <f t="shared" si="3"/>
        <v>22505.525000000001</v>
      </c>
      <c r="L36" s="25" t="e">
        <f t="shared" si="4"/>
        <v>#REF!</v>
      </c>
      <c r="M36" s="25">
        <f t="shared" si="10"/>
        <v>1462.86</v>
      </c>
      <c r="N36" s="25">
        <f t="shared" si="6"/>
        <v>1721.67</v>
      </c>
      <c r="O36" s="25" t="e">
        <f t="shared" si="7"/>
        <v>#REF!</v>
      </c>
    </row>
    <row r="37" spans="1:15" s="21" customFormat="1" hidden="1" x14ac:dyDescent="0.25">
      <c r="A37" s="21" t="s">
        <v>14</v>
      </c>
      <c r="B37" s="21" t="s">
        <v>49</v>
      </c>
      <c r="C37" s="21" t="s">
        <v>242</v>
      </c>
      <c r="D37" s="21" t="s">
        <v>162</v>
      </c>
      <c r="E37" s="22">
        <v>0.7</v>
      </c>
      <c r="F37" s="21" t="s">
        <v>122</v>
      </c>
      <c r="G37" s="23">
        <v>2080</v>
      </c>
      <c r="H37" s="24">
        <v>28.37</v>
      </c>
      <c r="I37" s="24">
        <f t="shared" si="8"/>
        <v>29.618280000000002</v>
      </c>
      <c r="J37" s="24">
        <f t="shared" si="8"/>
        <v>29.988508500000002</v>
      </c>
      <c r="K37" s="25">
        <f t="shared" si="3"/>
        <v>43663.267999999996</v>
      </c>
      <c r="L37" s="25" t="e">
        <f t="shared" si="4"/>
        <v>#REF!</v>
      </c>
      <c r="M37" s="25">
        <f t="shared" si="10"/>
        <v>2838.11</v>
      </c>
      <c r="N37" s="25">
        <f t="shared" si="6"/>
        <v>3340.24</v>
      </c>
      <c r="O37" s="25" t="e">
        <f t="shared" si="7"/>
        <v>#REF!</v>
      </c>
    </row>
    <row r="38" spans="1:15" s="21" customFormat="1" hidden="1" x14ac:dyDescent="0.25">
      <c r="A38" s="21" t="s">
        <v>14</v>
      </c>
      <c r="B38" s="21" t="s">
        <v>49</v>
      </c>
      <c r="C38" s="21" t="s">
        <v>159</v>
      </c>
      <c r="D38" s="21" t="s">
        <v>50</v>
      </c>
      <c r="E38" s="22">
        <v>0.7</v>
      </c>
      <c r="F38" s="21" t="s">
        <v>122</v>
      </c>
      <c r="G38" s="23">
        <v>2080</v>
      </c>
      <c r="H38" s="24">
        <f>42.55+0.05+3.1</f>
        <v>45.699999999999996</v>
      </c>
      <c r="I38" s="24">
        <f t="shared" si="8"/>
        <v>47.710799999999999</v>
      </c>
      <c r="J38" s="24">
        <f t="shared" si="8"/>
        <v>48.307184999999997</v>
      </c>
      <c r="K38" s="25">
        <f t="shared" si="3"/>
        <v>70335.260999999999</v>
      </c>
      <c r="L38" s="25" t="e">
        <f t="shared" si="4"/>
        <v>#REF!</v>
      </c>
      <c r="M38" s="25">
        <f t="shared" si="10"/>
        <v>4571.79</v>
      </c>
      <c r="N38" s="25">
        <f t="shared" si="6"/>
        <v>5380.65</v>
      </c>
      <c r="O38" s="25" t="e">
        <f t="shared" si="7"/>
        <v>#REF!</v>
      </c>
    </row>
    <row r="39" spans="1:15" s="21" customFormat="1" hidden="1" x14ac:dyDescent="0.25">
      <c r="A39" s="21" t="s">
        <v>14</v>
      </c>
      <c r="B39" s="21" t="s">
        <v>41</v>
      </c>
      <c r="C39" s="21" t="s">
        <v>168</v>
      </c>
      <c r="D39" s="21" t="s">
        <v>219</v>
      </c>
      <c r="E39" s="22">
        <v>1</v>
      </c>
      <c r="F39" s="21" t="s">
        <v>122</v>
      </c>
      <c r="G39" s="23">
        <v>2080</v>
      </c>
      <c r="H39" s="24">
        <v>16.52</v>
      </c>
      <c r="I39" s="24">
        <f t="shared" si="8"/>
        <v>17.246880000000001</v>
      </c>
      <c r="J39" s="24">
        <f t="shared" si="8"/>
        <v>17.462465999999999</v>
      </c>
      <c r="K39" s="25">
        <f t="shared" si="3"/>
        <v>36321.928999999996</v>
      </c>
      <c r="L39" s="25" t="e">
        <f t="shared" si="4"/>
        <v>#REF!</v>
      </c>
      <c r="M39" s="25">
        <f t="shared" si="10"/>
        <v>2360.9299999999998</v>
      </c>
      <c r="N39" s="25">
        <f t="shared" si="6"/>
        <v>2778.63</v>
      </c>
      <c r="O39" s="25" t="e">
        <f t="shared" si="7"/>
        <v>#REF!</v>
      </c>
    </row>
    <row r="40" spans="1:15" s="21" customFormat="1" hidden="1" x14ac:dyDescent="0.25">
      <c r="A40" s="21" t="s">
        <v>14</v>
      </c>
      <c r="B40" s="21" t="s">
        <v>61</v>
      </c>
      <c r="C40" s="21" t="s">
        <v>138</v>
      </c>
      <c r="D40" s="21" t="s">
        <v>26</v>
      </c>
      <c r="E40" s="22">
        <v>0.05</v>
      </c>
      <c r="F40" s="21" t="s">
        <v>122</v>
      </c>
      <c r="G40" s="23">
        <v>2080</v>
      </c>
      <c r="H40" s="24">
        <v>33.21</v>
      </c>
      <c r="I40" s="24">
        <f t="shared" si="8"/>
        <v>34.671240000000004</v>
      </c>
      <c r="J40" s="24">
        <f t="shared" si="8"/>
        <v>35.104630500000006</v>
      </c>
      <c r="K40" s="25">
        <f t="shared" si="3"/>
        <v>3650.8820000000001</v>
      </c>
      <c r="L40" s="25" t="e">
        <f t="shared" si="4"/>
        <v>#REF!</v>
      </c>
      <c r="M40" s="25">
        <f t="shared" si="10"/>
        <v>237.31</v>
      </c>
      <c r="N40" s="25">
        <f t="shared" si="6"/>
        <v>279.29000000000002</v>
      </c>
      <c r="O40" s="25" t="e">
        <f t="shared" si="7"/>
        <v>#REF!</v>
      </c>
    </row>
    <row r="41" spans="1:15" s="21" customFormat="1" hidden="1" x14ac:dyDescent="0.25">
      <c r="A41" s="21" t="s">
        <v>14</v>
      </c>
      <c r="B41" s="21" t="s">
        <v>41</v>
      </c>
      <c r="C41" s="21" t="s">
        <v>244</v>
      </c>
      <c r="D41" s="21" t="s">
        <v>60</v>
      </c>
      <c r="E41" s="22">
        <v>1</v>
      </c>
      <c r="F41" s="21" t="s">
        <v>122</v>
      </c>
      <c r="G41" s="23">
        <v>2080</v>
      </c>
      <c r="H41" s="24">
        <v>20.99</v>
      </c>
      <c r="I41" s="24">
        <f t="shared" si="8"/>
        <v>21.91356</v>
      </c>
      <c r="J41" s="24">
        <f t="shared" si="8"/>
        <v>22.187479499999998</v>
      </c>
      <c r="K41" s="25">
        <f t="shared" si="3"/>
        <v>46149.957000000002</v>
      </c>
      <c r="L41" s="25" t="e">
        <f t="shared" si="4"/>
        <v>#REF!</v>
      </c>
      <c r="M41" s="25">
        <f t="shared" si="10"/>
        <v>2999.75</v>
      </c>
      <c r="N41" s="25">
        <f t="shared" si="6"/>
        <v>3530.47</v>
      </c>
      <c r="O41" s="25" t="e">
        <f t="shared" si="7"/>
        <v>#REF!</v>
      </c>
    </row>
    <row r="42" spans="1:15" s="21" customFormat="1" hidden="1" x14ac:dyDescent="0.25">
      <c r="A42" s="21" t="s">
        <v>14</v>
      </c>
      <c r="B42" s="21" t="s">
        <v>61</v>
      </c>
      <c r="C42" s="21" t="s">
        <v>136</v>
      </c>
      <c r="D42" s="21" t="s">
        <v>139</v>
      </c>
      <c r="E42" s="22">
        <v>1</v>
      </c>
      <c r="F42" s="21" t="s">
        <v>122</v>
      </c>
      <c r="G42" s="23">
        <v>2080</v>
      </c>
      <c r="H42" s="24">
        <v>23.2</v>
      </c>
      <c r="I42" s="24">
        <f t="shared" si="8"/>
        <v>24.220800000000001</v>
      </c>
      <c r="J42" s="24">
        <f t="shared" si="8"/>
        <v>24.52356</v>
      </c>
      <c r="K42" s="25">
        <f t="shared" si="3"/>
        <v>51009.004999999997</v>
      </c>
      <c r="L42" s="25" t="e">
        <f t="shared" si="4"/>
        <v>#REF!</v>
      </c>
      <c r="M42" s="25">
        <f t="shared" si="10"/>
        <v>3315.59</v>
      </c>
      <c r="N42" s="25">
        <f t="shared" si="6"/>
        <v>3902.19</v>
      </c>
      <c r="O42" s="25" t="e">
        <f t="shared" si="7"/>
        <v>#REF!</v>
      </c>
    </row>
    <row r="43" spans="1:15" s="21" customFormat="1" hidden="1" x14ac:dyDescent="0.25">
      <c r="A43" s="21" t="s">
        <v>14</v>
      </c>
      <c r="B43" s="21" t="s">
        <v>61</v>
      </c>
      <c r="C43" s="21" t="s">
        <v>237</v>
      </c>
      <c r="D43" s="21" t="s">
        <v>162</v>
      </c>
      <c r="E43" s="22">
        <v>1</v>
      </c>
      <c r="F43" s="21" t="s">
        <v>122</v>
      </c>
      <c r="G43" s="23">
        <v>2080</v>
      </c>
      <c r="H43" s="24">
        <v>33.65</v>
      </c>
      <c r="I43" s="24">
        <f t="shared" si="8"/>
        <v>35.130600000000001</v>
      </c>
      <c r="J43" s="24">
        <f t="shared" si="8"/>
        <v>35.569732500000001</v>
      </c>
      <c r="K43" s="25">
        <f t="shared" si="3"/>
        <v>73985.043999999994</v>
      </c>
      <c r="L43" s="25" t="e">
        <f t="shared" si="4"/>
        <v>#REF!</v>
      </c>
      <c r="M43" s="25">
        <f t="shared" si="10"/>
        <v>4809.03</v>
      </c>
      <c r="N43" s="25">
        <f t="shared" si="6"/>
        <v>5659.86</v>
      </c>
      <c r="O43" s="25" t="e">
        <f t="shared" si="7"/>
        <v>#REF!</v>
      </c>
    </row>
    <row r="44" spans="1:15" s="21" customFormat="1" hidden="1" x14ac:dyDescent="0.25">
      <c r="A44" s="21" t="s">
        <v>14</v>
      </c>
      <c r="B44" s="21" t="s">
        <v>63</v>
      </c>
      <c r="C44" s="21" t="s">
        <v>177</v>
      </c>
      <c r="D44" s="21" t="s">
        <v>66</v>
      </c>
      <c r="E44" s="22">
        <v>1</v>
      </c>
      <c r="F44" s="21" t="s">
        <v>122</v>
      </c>
      <c r="G44" s="23">
        <v>2080</v>
      </c>
      <c r="H44" s="24">
        <v>24.58</v>
      </c>
      <c r="I44" s="24">
        <f t="shared" si="8"/>
        <v>25.661519999999999</v>
      </c>
      <c r="J44" s="24">
        <f t="shared" si="8"/>
        <v>25.982288999999998</v>
      </c>
      <c r="K44" s="25">
        <f t="shared" si="3"/>
        <v>54043.161</v>
      </c>
      <c r="L44" s="25" t="e">
        <f>healthcare*E44</f>
        <v>#REF!</v>
      </c>
      <c r="M44" s="25">
        <f>K44*0.065</f>
        <v>3512.8054649999999</v>
      </c>
      <c r="N44" s="25">
        <f t="shared" si="6"/>
        <v>4134.3</v>
      </c>
      <c r="O44" s="25" t="e">
        <f t="shared" si="7"/>
        <v>#REF!</v>
      </c>
    </row>
    <row r="45" spans="1:15" s="21" customFormat="1" hidden="1" x14ac:dyDescent="0.25">
      <c r="A45" s="21" t="s">
        <v>14</v>
      </c>
      <c r="B45" s="21" t="s">
        <v>22</v>
      </c>
      <c r="C45" s="21" t="s">
        <v>175</v>
      </c>
      <c r="D45" s="21" t="s">
        <v>106</v>
      </c>
      <c r="E45" s="22">
        <v>1</v>
      </c>
      <c r="F45" s="21" t="s">
        <v>122</v>
      </c>
      <c r="G45" s="23">
        <f>26*85</f>
        <v>2210</v>
      </c>
      <c r="H45" s="24">
        <v>26.91</v>
      </c>
      <c r="I45" s="24">
        <f t="shared" si="8"/>
        <v>28.09404</v>
      </c>
      <c r="J45" s="24">
        <f t="shared" si="8"/>
        <v>28.4452155</v>
      </c>
      <c r="K45" s="25">
        <f t="shared" si="3"/>
        <v>62863.925999999999</v>
      </c>
      <c r="L45" s="25" t="e">
        <f>healthcare*E45</f>
        <v>#REF!</v>
      </c>
      <c r="M45" s="25" t="e">
        <f>K45*Pol_Retire</f>
        <v>#REF!</v>
      </c>
      <c r="N45" s="25">
        <f t="shared" si="6"/>
        <v>4809.09</v>
      </c>
      <c r="O45" s="25" t="e">
        <f t="shared" si="7"/>
        <v>#REF!</v>
      </c>
    </row>
    <row r="46" spans="1:15" s="21" customFormat="1" hidden="1" x14ac:dyDescent="0.25">
      <c r="A46" s="21" t="s">
        <v>14</v>
      </c>
      <c r="B46" s="21" t="s">
        <v>63</v>
      </c>
      <c r="C46" s="21" t="s">
        <v>176</v>
      </c>
      <c r="D46" s="21" t="s">
        <v>116</v>
      </c>
      <c r="E46" s="22">
        <v>1</v>
      </c>
      <c r="F46" s="21" t="s">
        <v>121</v>
      </c>
      <c r="G46" s="23">
        <f>27*52</f>
        <v>1404</v>
      </c>
      <c r="H46" s="24">
        <v>18.47</v>
      </c>
      <c r="I46" s="24">
        <f t="shared" si="8"/>
        <v>19.282679999999999</v>
      </c>
      <c r="J46" s="24">
        <f t="shared" si="8"/>
        <v>19.523713499999999</v>
      </c>
      <c r="K46" s="25">
        <f t="shared" si="3"/>
        <v>27411.294000000002</v>
      </c>
      <c r="L46" s="25">
        <v>0</v>
      </c>
      <c r="M46" s="25">
        <v>0</v>
      </c>
      <c r="N46" s="25">
        <f t="shared" si="6"/>
        <v>2096.96</v>
      </c>
      <c r="O46" s="25">
        <f t="shared" si="7"/>
        <v>29508.254000000001</v>
      </c>
    </row>
    <row r="47" spans="1:15" s="21" customFormat="1" hidden="1" x14ac:dyDescent="0.25">
      <c r="A47" s="21" t="s">
        <v>14</v>
      </c>
      <c r="B47" s="21" t="s">
        <v>22</v>
      </c>
      <c r="C47" s="21" t="s">
        <v>173</v>
      </c>
      <c r="D47" s="21" t="s">
        <v>84</v>
      </c>
      <c r="E47" s="22">
        <v>1</v>
      </c>
      <c r="F47" s="21" t="s">
        <v>122</v>
      </c>
      <c r="G47" s="23">
        <v>2080</v>
      </c>
      <c r="H47" s="24">
        <v>29.31</v>
      </c>
      <c r="I47" s="24">
        <f t="shared" si="8"/>
        <v>30.599640000000001</v>
      </c>
      <c r="J47" s="24">
        <f t="shared" si="8"/>
        <v>30.982135499999998</v>
      </c>
      <c r="K47" s="25">
        <f t="shared" si="3"/>
        <v>64442.841999999997</v>
      </c>
      <c r="L47" s="25" t="e">
        <f t="shared" ref="L47:L81" si="11">healthcare*E47</f>
        <v>#REF!</v>
      </c>
      <c r="M47" s="25" t="e">
        <f t="shared" ref="M47:M54" si="12">K47*Pol_Retire</f>
        <v>#REF!</v>
      </c>
      <c r="N47" s="25">
        <f t="shared" si="6"/>
        <v>4929.88</v>
      </c>
      <c r="O47" s="25" t="e">
        <f t="shared" si="7"/>
        <v>#REF!</v>
      </c>
    </row>
    <row r="48" spans="1:15" s="21" customFormat="1" hidden="1" x14ac:dyDescent="0.25">
      <c r="A48" s="21" t="s">
        <v>14</v>
      </c>
      <c r="B48" s="21" t="s">
        <v>22</v>
      </c>
      <c r="C48" s="21" t="s">
        <v>173</v>
      </c>
      <c r="D48" s="21" t="s">
        <v>221</v>
      </c>
      <c r="E48" s="22">
        <v>1</v>
      </c>
      <c r="F48" s="21" t="s">
        <v>122</v>
      </c>
      <c r="G48" s="23">
        <v>2184</v>
      </c>
      <c r="H48" s="24">
        <v>22</v>
      </c>
      <c r="I48" s="24">
        <f t="shared" si="8"/>
        <v>22.968</v>
      </c>
      <c r="J48" s="24">
        <f t="shared" si="8"/>
        <v>23.255099999999999</v>
      </c>
      <c r="K48" s="25">
        <f t="shared" si="3"/>
        <v>50789.137999999999</v>
      </c>
      <c r="L48" s="25" t="e">
        <f t="shared" si="11"/>
        <v>#REF!</v>
      </c>
      <c r="M48" s="25" t="e">
        <f t="shared" si="12"/>
        <v>#REF!</v>
      </c>
      <c r="N48" s="25">
        <f t="shared" si="6"/>
        <v>3885.37</v>
      </c>
      <c r="O48" s="25" t="e">
        <f t="shared" si="7"/>
        <v>#REF!</v>
      </c>
    </row>
    <row r="49" spans="1:15" s="21" customFormat="1" hidden="1" x14ac:dyDescent="0.25">
      <c r="A49" s="21" t="s">
        <v>14</v>
      </c>
      <c r="B49" s="21" t="s">
        <v>22</v>
      </c>
      <c r="C49" s="21" t="s">
        <v>173</v>
      </c>
      <c r="D49" s="21" t="s">
        <v>162</v>
      </c>
      <c r="E49" s="22">
        <v>1</v>
      </c>
      <c r="F49" s="21" t="s">
        <v>122</v>
      </c>
      <c r="G49" s="23">
        <v>2184</v>
      </c>
      <c r="H49" s="24">
        <v>22</v>
      </c>
      <c r="I49" s="24">
        <f t="shared" si="8"/>
        <v>22.968</v>
      </c>
      <c r="J49" s="24">
        <f t="shared" si="8"/>
        <v>23.255099999999999</v>
      </c>
      <c r="K49" s="25">
        <f t="shared" si="3"/>
        <v>50789.137999999999</v>
      </c>
      <c r="L49" s="25" t="e">
        <f t="shared" si="11"/>
        <v>#REF!</v>
      </c>
      <c r="M49" s="25" t="e">
        <f t="shared" si="12"/>
        <v>#REF!</v>
      </c>
      <c r="N49" s="25">
        <f t="shared" si="6"/>
        <v>3885.37</v>
      </c>
      <c r="O49" s="25" t="e">
        <f t="shared" si="7"/>
        <v>#REF!</v>
      </c>
    </row>
    <row r="50" spans="1:15" s="21" customFormat="1" hidden="1" x14ac:dyDescent="0.25">
      <c r="A50" s="21" t="s">
        <v>14</v>
      </c>
      <c r="B50" s="21" t="s">
        <v>22</v>
      </c>
      <c r="C50" s="21" t="s">
        <v>173</v>
      </c>
      <c r="D50" s="21" t="s">
        <v>162</v>
      </c>
      <c r="E50" s="22">
        <v>1</v>
      </c>
      <c r="F50" s="21" t="s">
        <v>122</v>
      </c>
      <c r="G50" s="23">
        <v>2184</v>
      </c>
      <c r="H50" s="24">
        <v>22</v>
      </c>
      <c r="I50" s="24">
        <f t="shared" si="8"/>
        <v>22.968</v>
      </c>
      <c r="J50" s="24">
        <f t="shared" si="8"/>
        <v>23.255099999999999</v>
      </c>
      <c r="K50" s="25">
        <f t="shared" si="3"/>
        <v>50789.137999999999</v>
      </c>
      <c r="L50" s="25" t="e">
        <f t="shared" si="11"/>
        <v>#REF!</v>
      </c>
      <c r="M50" s="25" t="e">
        <f t="shared" si="12"/>
        <v>#REF!</v>
      </c>
      <c r="N50" s="25">
        <f t="shared" si="6"/>
        <v>3885.37</v>
      </c>
      <c r="O50" s="25" t="e">
        <f t="shared" si="7"/>
        <v>#REF!</v>
      </c>
    </row>
    <row r="51" spans="1:15" s="21" customFormat="1" hidden="1" x14ac:dyDescent="0.25">
      <c r="A51" s="21" t="s">
        <v>14</v>
      </c>
      <c r="B51" s="21" t="s">
        <v>22</v>
      </c>
      <c r="C51" s="21" t="s">
        <v>173</v>
      </c>
      <c r="D51" s="21" t="s">
        <v>48</v>
      </c>
      <c r="E51" s="22">
        <v>1</v>
      </c>
      <c r="F51" s="21" t="s">
        <v>122</v>
      </c>
      <c r="G51" s="23">
        <v>2184</v>
      </c>
      <c r="H51" s="24">
        <v>27.99</v>
      </c>
      <c r="I51" s="24">
        <f t="shared" si="8"/>
        <v>29.22156</v>
      </c>
      <c r="J51" s="24">
        <f t="shared" si="8"/>
        <v>29.5868295</v>
      </c>
      <c r="K51" s="25">
        <f t="shared" si="3"/>
        <v>64617.635999999999</v>
      </c>
      <c r="L51" s="25" t="e">
        <f t="shared" si="11"/>
        <v>#REF!</v>
      </c>
      <c r="M51" s="25" t="e">
        <f t="shared" si="12"/>
        <v>#REF!</v>
      </c>
      <c r="N51" s="25">
        <f t="shared" si="6"/>
        <v>4943.25</v>
      </c>
      <c r="O51" s="25" t="e">
        <f t="shared" si="7"/>
        <v>#REF!</v>
      </c>
    </row>
    <row r="52" spans="1:15" s="21" customFormat="1" hidden="1" x14ac:dyDescent="0.25">
      <c r="A52" s="21" t="s">
        <v>14</v>
      </c>
      <c r="B52" s="21" t="s">
        <v>22</v>
      </c>
      <c r="C52" s="21" t="s">
        <v>173</v>
      </c>
      <c r="D52" s="21" t="s">
        <v>88</v>
      </c>
      <c r="E52" s="22">
        <v>1</v>
      </c>
      <c r="F52" s="21" t="s">
        <v>122</v>
      </c>
      <c r="G52" s="23">
        <v>2184</v>
      </c>
      <c r="H52" s="24">
        <v>26.91</v>
      </c>
      <c r="I52" s="24">
        <f t="shared" si="8"/>
        <v>28.09404</v>
      </c>
      <c r="J52" s="24">
        <f t="shared" si="8"/>
        <v>28.4452155</v>
      </c>
      <c r="K52" s="25">
        <f t="shared" si="3"/>
        <v>62124.351000000002</v>
      </c>
      <c r="L52" s="25" t="e">
        <f t="shared" si="11"/>
        <v>#REF!</v>
      </c>
      <c r="M52" s="25" t="e">
        <f t="shared" si="12"/>
        <v>#REF!</v>
      </c>
      <c r="N52" s="25">
        <f t="shared" si="6"/>
        <v>4752.51</v>
      </c>
      <c r="O52" s="25" t="e">
        <f t="shared" si="7"/>
        <v>#REF!</v>
      </c>
    </row>
    <row r="53" spans="1:15" s="21" customFormat="1" hidden="1" x14ac:dyDescent="0.25">
      <c r="A53" s="21" t="s">
        <v>14</v>
      </c>
      <c r="B53" s="21" t="s">
        <v>22</v>
      </c>
      <c r="C53" s="21" t="s">
        <v>173</v>
      </c>
      <c r="D53" s="21" t="s">
        <v>162</v>
      </c>
      <c r="E53" s="22">
        <v>1</v>
      </c>
      <c r="F53" s="21" t="s">
        <v>122</v>
      </c>
      <c r="G53" s="23">
        <v>2184</v>
      </c>
      <c r="H53" s="24">
        <v>22</v>
      </c>
      <c r="I53" s="24">
        <f t="shared" si="8"/>
        <v>22.968</v>
      </c>
      <c r="J53" s="24">
        <f t="shared" si="8"/>
        <v>23.255099999999999</v>
      </c>
      <c r="K53" s="25">
        <f t="shared" si="3"/>
        <v>50789.137999999999</v>
      </c>
      <c r="L53" s="25" t="e">
        <f t="shared" si="11"/>
        <v>#REF!</v>
      </c>
      <c r="M53" s="25" t="e">
        <f t="shared" si="12"/>
        <v>#REF!</v>
      </c>
      <c r="N53" s="25">
        <f t="shared" si="6"/>
        <v>3885.37</v>
      </c>
      <c r="O53" s="25" t="e">
        <f t="shared" si="7"/>
        <v>#REF!</v>
      </c>
    </row>
    <row r="54" spans="1:15" s="21" customFormat="1" hidden="1" x14ac:dyDescent="0.25">
      <c r="A54" s="21" t="s">
        <v>14</v>
      </c>
      <c r="B54" s="21" t="s">
        <v>22</v>
      </c>
      <c r="C54" s="21" t="s">
        <v>173</v>
      </c>
      <c r="D54" s="21" t="s">
        <v>98</v>
      </c>
      <c r="E54" s="22">
        <v>1</v>
      </c>
      <c r="F54" s="21" t="s">
        <v>122</v>
      </c>
      <c r="G54" s="23">
        <v>2184</v>
      </c>
      <c r="H54" s="24">
        <v>22.54</v>
      </c>
      <c r="I54" s="24">
        <f t="shared" si="8"/>
        <v>23.531759999999998</v>
      </c>
      <c r="J54" s="24">
        <f t="shared" si="8"/>
        <v>23.825906999999997</v>
      </c>
      <c r="K54" s="25">
        <f t="shared" si="3"/>
        <v>52035.781000000003</v>
      </c>
      <c r="L54" s="25" t="e">
        <f t="shared" si="11"/>
        <v>#REF!</v>
      </c>
      <c r="M54" s="25" t="e">
        <f t="shared" si="12"/>
        <v>#REF!</v>
      </c>
      <c r="N54" s="25">
        <f t="shared" si="6"/>
        <v>3980.74</v>
      </c>
      <c r="O54" s="25" t="e">
        <f t="shared" si="7"/>
        <v>#REF!</v>
      </c>
    </row>
    <row r="55" spans="1:15" s="21" customFormat="1" hidden="1" x14ac:dyDescent="0.25">
      <c r="A55" s="21" t="s">
        <v>14</v>
      </c>
      <c r="B55" s="21" t="s">
        <v>107</v>
      </c>
      <c r="C55" t="s">
        <v>145</v>
      </c>
      <c r="D55" s="21" t="s">
        <v>233</v>
      </c>
      <c r="E55" s="22">
        <v>0.7</v>
      </c>
      <c r="F55" s="21" t="s">
        <v>122</v>
      </c>
      <c r="G55" s="23">
        <v>2080</v>
      </c>
      <c r="H55" s="24">
        <v>79.33</v>
      </c>
      <c r="I55" s="24">
        <f t="shared" si="8"/>
        <v>82.820520000000002</v>
      </c>
      <c r="J55" s="24">
        <f t="shared" si="8"/>
        <v>83.855776500000005</v>
      </c>
      <c r="K55" s="25">
        <f t="shared" si="3"/>
        <v>122094.011</v>
      </c>
      <c r="L55" s="25" t="e">
        <f t="shared" si="11"/>
        <v>#REF!</v>
      </c>
      <c r="M55" s="25">
        <f t="shared" ref="M55" si="13">ROUND(+K55*0.065,2)</f>
        <v>7936.11</v>
      </c>
      <c r="N55" s="25">
        <f t="shared" si="6"/>
        <v>9340.19</v>
      </c>
      <c r="O55" s="25" t="e">
        <f t="shared" si="7"/>
        <v>#REF!</v>
      </c>
    </row>
    <row r="56" spans="1:15" s="21" customFormat="1" hidden="1" x14ac:dyDescent="0.25">
      <c r="A56" s="21" t="s">
        <v>14</v>
      </c>
      <c r="B56" s="21" t="s">
        <v>22</v>
      </c>
      <c r="C56" s="21" t="s">
        <v>173</v>
      </c>
      <c r="D56" s="21" t="s">
        <v>103</v>
      </c>
      <c r="E56" s="22">
        <v>1</v>
      </c>
      <c r="F56" s="21" t="s">
        <v>122</v>
      </c>
      <c r="G56" s="23">
        <v>2184</v>
      </c>
      <c r="H56" s="24">
        <v>24.02</v>
      </c>
      <c r="I56" s="24">
        <f t="shared" si="8"/>
        <v>25.076879999999999</v>
      </c>
      <c r="J56" s="24">
        <f t="shared" si="8"/>
        <v>25.390340999999999</v>
      </c>
      <c r="K56" s="25">
        <f t="shared" si="3"/>
        <v>55452.504999999997</v>
      </c>
      <c r="L56" s="25" t="e">
        <f t="shared" si="11"/>
        <v>#REF!</v>
      </c>
      <c r="M56" s="25" t="e">
        <f>K56*Pol_Retire</f>
        <v>#REF!</v>
      </c>
      <c r="N56" s="25">
        <f t="shared" si="6"/>
        <v>4242.12</v>
      </c>
      <c r="O56" s="25" t="e">
        <f t="shared" si="7"/>
        <v>#REF!</v>
      </c>
    </row>
    <row r="57" spans="1:15" s="21" customFormat="1" hidden="1" x14ac:dyDescent="0.25">
      <c r="A57" s="21" t="s">
        <v>14</v>
      </c>
      <c r="B57" s="21" t="s">
        <v>22</v>
      </c>
      <c r="C57" s="21" t="s">
        <v>173</v>
      </c>
      <c r="D57" s="21" t="s">
        <v>104</v>
      </c>
      <c r="E57" s="22">
        <v>1</v>
      </c>
      <c r="F57" s="21" t="s">
        <v>122</v>
      </c>
      <c r="G57" s="23">
        <v>2184</v>
      </c>
      <c r="H57" s="24">
        <v>26.12</v>
      </c>
      <c r="I57" s="24">
        <f t="shared" si="8"/>
        <v>27.269280000000002</v>
      </c>
      <c r="J57" s="24">
        <f t="shared" si="8"/>
        <v>27.610146</v>
      </c>
      <c r="K57" s="25">
        <f t="shared" si="3"/>
        <v>60300.559000000001</v>
      </c>
      <c r="L57" s="25" t="e">
        <f t="shared" si="11"/>
        <v>#REF!</v>
      </c>
      <c r="M57" s="25" t="e">
        <f>K57*Pol_Retire</f>
        <v>#REF!</v>
      </c>
      <c r="N57" s="25">
        <f t="shared" si="6"/>
        <v>4612.99</v>
      </c>
      <c r="O57" s="25" t="e">
        <f t="shared" si="7"/>
        <v>#REF!</v>
      </c>
    </row>
    <row r="58" spans="1:15" s="21" customFormat="1" hidden="1" x14ac:dyDescent="0.25">
      <c r="A58" s="21" t="s">
        <v>14</v>
      </c>
      <c r="B58" s="21" t="s">
        <v>22</v>
      </c>
      <c r="C58" s="21" t="s">
        <v>172</v>
      </c>
      <c r="D58" s="21" t="s">
        <v>32</v>
      </c>
      <c r="E58" s="22">
        <v>1</v>
      </c>
      <c r="F58" s="21" t="s">
        <v>122</v>
      </c>
      <c r="G58" s="23">
        <v>2080</v>
      </c>
      <c r="H58" s="24">
        <v>39.99</v>
      </c>
      <c r="I58" s="24">
        <f t="shared" si="8"/>
        <v>41.749560000000002</v>
      </c>
      <c r="J58" s="24">
        <f t="shared" si="8"/>
        <v>42.271429500000004</v>
      </c>
      <c r="K58" s="25">
        <f t="shared" si="3"/>
        <v>87924.573000000004</v>
      </c>
      <c r="L58" s="25" t="e">
        <f t="shared" si="11"/>
        <v>#REF!</v>
      </c>
      <c r="M58" s="25" t="e">
        <f>K58*Pol_Retire</f>
        <v>#REF!</v>
      </c>
      <c r="N58" s="25">
        <f t="shared" si="6"/>
        <v>6726.23</v>
      </c>
      <c r="O58" s="25" t="e">
        <f t="shared" si="7"/>
        <v>#REF!</v>
      </c>
    </row>
    <row r="59" spans="1:15" s="21" customFormat="1" hidden="1" x14ac:dyDescent="0.25">
      <c r="A59" s="21" t="s">
        <v>14</v>
      </c>
      <c r="B59" s="21" t="s">
        <v>22</v>
      </c>
      <c r="C59" s="21" t="s">
        <v>174</v>
      </c>
      <c r="D59" s="21" t="s">
        <v>65</v>
      </c>
      <c r="E59" s="22">
        <v>1</v>
      </c>
      <c r="F59" s="21" t="s">
        <v>122</v>
      </c>
      <c r="G59" s="23">
        <v>2080</v>
      </c>
      <c r="H59" s="24">
        <f>47.26+4.35</f>
        <v>51.61</v>
      </c>
      <c r="I59" s="24">
        <f t="shared" si="8"/>
        <v>53.880839999999999</v>
      </c>
      <c r="J59" s="24">
        <f t="shared" si="8"/>
        <v>54.554350499999998</v>
      </c>
      <c r="K59" s="25">
        <f t="shared" si="3"/>
        <v>113473.049</v>
      </c>
      <c r="L59" s="25" t="e">
        <f t="shared" si="11"/>
        <v>#REF!</v>
      </c>
      <c r="M59" s="25" t="e">
        <f>K59*Pol_Retire</f>
        <v>#REF!</v>
      </c>
      <c r="N59" s="25">
        <f t="shared" si="6"/>
        <v>8680.69</v>
      </c>
      <c r="O59" s="25" t="e">
        <f t="shared" si="7"/>
        <v>#REF!</v>
      </c>
    </row>
    <row r="60" spans="1:15" s="21" customFormat="1" hidden="1" x14ac:dyDescent="0.25">
      <c r="A60" s="21" t="s">
        <v>14</v>
      </c>
      <c r="B60" s="21" t="s">
        <v>63</v>
      </c>
      <c r="C60" s="21" t="s">
        <v>171</v>
      </c>
      <c r="D60" s="21" t="s">
        <v>37</v>
      </c>
      <c r="E60" s="22">
        <v>1</v>
      </c>
      <c r="F60" s="21" t="s">
        <v>122</v>
      </c>
      <c r="G60" s="23">
        <v>2080</v>
      </c>
      <c r="H60" s="24">
        <f>20.14+0.37</f>
        <v>20.51</v>
      </c>
      <c r="I60" s="24">
        <f t="shared" si="8"/>
        <v>21.412440000000004</v>
      </c>
      <c r="J60" s="24">
        <f t="shared" si="8"/>
        <v>21.680095500000004</v>
      </c>
      <c r="K60" s="25">
        <f t="shared" si="3"/>
        <v>45094.599000000002</v>
      </c>
      <c r="L60" s="25" t="e">
        <f t="shared" si="11"/>
        <v>#REF!</v>
      </c>
      <c r="M60" s="25">
        <f>K60*0.065</f>
        <v>2931.1489350000002</v>
      </c>
      <c r="N60" s="25">
        <f t="shared" si="6"/>
        <v>3449.74</v>
      </c>
      <c r="O60" s="25" t="e">
        <f t="shared" si="7"/>
        <v>#REF!</v>
      </c>
    </row>
    <row r="61" spans="1:15" s="21" customFormat="1" ht="14.25" hidden="1" customHeight="1" x14ac:dyDescent="0.25">
      <c r="A61" s="21" t="s">
        <v>14</v>
      </c>
      <c r="B61" s="21" t="s">
        <v>22</v>
      </c>
      <c r="C61" s="21" t="s">
        <v>170</v>
      </c>
      <c r="D61" s="21" t="s">
        <v>23</v>
      </c>
      <c r="E61" s="22">
        <v>1</v>
      </c>
      <c r="F61" s="21" t="s">
        <v>122</v>
      </c>
      <c r="G61" s="23">
        <f>84*26</f>
        <v>2184</v>
      </c>
      <c r="H61" s="24">
        <v>33.479999999999997</v>
      </c>
      <c r="I61" s="24">
        <f t="shared" si="8"/>
        <v>34.953119999999998</v>
      </c>
      <c r="J61" s="24">
        <f t="shared" si="8"/>
        <v>35.390034</v>
      </c>
      <c r="K61" s="25">
        <f t="shared" si="3"/>
        <v>77291.834000000003</v>
      </c>
      <c r="L61" s="25" t="e">
        <f t="shared" si="11"/>
        <v>#REF!</v>
      </c>
      <c r="M61" s="25" t="e">
        <f>K61*Pol_Retire</f>
        <v>#REF!</v>
      </c>
      <c r="N61" s="25">
        <f t="shared" si="6"/>
        <v>5912.83</v>
      </c>
      <c r="O61" s="25" t="e">
        <f t="shared" si="7"/>
        <v>#REF!</v>
      </c>
    </row>
    <row r="62" spans="1:15" s="21" customFormat="1" hidden="1" x14ac:dyDescent="0.25">
      <c r="A62" s="21" t="s">
        <v>14</v>
      </c>
      <c r="B62" s="21" t="s">
        <v>22</v>
      </c>
      <c r="C62" s="21" t="s">
        <v>170</v>
      </c>
      <c r="D62" s="21" t="s">
        <v>31</v>
      </c>
      <c r="E62" s="22">
        <v>1</v>
      </c>
      <c r="F62" s="21" t="s">
        <v>122</v>
      </c>
      <c r="G62" s="23">
        <v>2184</v>
      </c>
      <c r="H62" s="24">
        <v>30.49</v>
      </c>
      <c r="I62" s="24">
        <f t="shared" si="8"/>
        <v>31.83156</v>
      </c>
      <c r="J62" s="24">
        <f t="shared" si="8"/>
        <v>32.229454499999996</v>
      </c>
      <c r="K62" s="25">
        <f t="shared" si="3"/>
        <v>70389.129000000001</v>
      </c>
      <c r="L62" s="25" t="e">
        <f t="shared" si="11"/>
        <v>#REF!</v>
      </c>
      <c r="M62" s="25" t="e">
        <f>K62*Pol_Retire</f>
        <v>#REF!</v>
      </c>
      <c r="N62" s="25">
        <f t="shared" si="6"/>
        <v>5384.77</v>
      </c>
      <c r="O62" s="25" t="e">
        <f t="shared" si="7"/>
        <v>#REF!</v>
      </c>
    </row>
    <row r="63" spans="1:15" s="21" customFormat="1" hidden="1" x14ac:dyDescent="0.25">
      <c r="A63" s="21" t="s">
        <v>14</v>
      </c>
      <c r="B63" s="21" t="s">
        <v>22</v>
      </c>
      <c r="C63" s="21" t="s">
        <v>170</v>
      </c>
      <c r="D63" s="21" t="s">
        <v>33</v>
      </c>
      <c r="E63" s="22">
        <v>1</v>
      </c>
      <c r="F63" s="21" t="s">
        <v>122</v>
      </c>
      <c r="G63" s="23">
        <v>2184</v>
      </c>
      <c r="H63" s="24">
        <v>33.479999999999997</v>
      </c>
      <c r="I63" s="24">
        <f t="shared" si="8"/>
        <v>34.953119999999998</v>
      </c>
      <c r="J63" s="24">
        <f t="shared" si="8"/>
        <v>35.390034</v>
      </c>
      <c r="K63" s="25">
        <f t="shared" si="3"/>
        <v>77291.834000000003</v>
      </c>
      <c r="L63" s="25" t="e">
        <f t="shared" si="11"/>
        <v>#REF!</v>
      </c>
      <c r="M63" s="25" t="e">
        <f>K63*Pol_Retire</f>
        <v>#REF!</v>
      </c>
      <c r="N63" s="25">
        <f t="shared" si="6"/>
        <v>5912.83</v>
      </c>
      <c r="O63" s="25" t="e">
        <f t="shared" si="7"/>
        <v>#REF!</v>
      </c>
    </row>
    <row r="64" spans="1:15" s="21" customFormat="1" hidden="1" x14ac:dyDescent="0.25">
      <c r="A64" s="21" t="s">
        <v>14</v>
      </c>
      <c r="B64" s="21" t="s">
        <v>22</v>
      </c>
      <c r="C64" s="21" t="s">
        <v>170</v>
      </c>
      <c r="D64" s="21" t="s">
        <v>111</v>
      </c>
      <c r="E64" s="22">
        <v>1</v>
      </c>
      <c r="F64" s="21" t="s">
        <v>122</v>
      </c>
      <c r="G64" s="23">
        <v>2184</v>
      </c>
      <c r="H64" s="24">
        <v>29.89</v>
      </c>
      <c r="I64" s="24">
        <f t="shared" si="8"/>
        <v>31.205160000000003</v>
      </c>
      <c r="J64" s="24">
        <f t="shared" si="8"/>
        <v>31.5952245</v>
      </c>
      <c r="K64" s="25">
        <f t="shared" si="3"/>
        <v>69003.97</v>
      </c>
      <c r="L64" s="25" t="e">
        <f t="shared" si="11"/>
        <v>#REF!</v>
      </c>
      <c r="M64" s="25" t="e">
        <f>K64*Pol_Retire</f>
        <v>#REF!</v>
      </c>
      <c r="N64" s="25">
        <f t="shared" si="6"/>
        <v>5278.8</v>
      </c>
      <c r="O64" s="25" t="e">
        <f t="shared" si="7"/>
        <v>#REF!</v>
      </c>
    </row>
    <row r="65" spans="1:15" s="21" customFormat="1" hidden="1" x14ac:dyDescent="0.25">
      <c r="A65" t="s">
        <v>14</v>
      </c>
      <c r="B65" t="s">
        <v>252</v>
      </c>
      <c r="C65" t="s">
        <v>253</v>
      </c>
      <c r="D65" t="s">
        <v>255</v>
      </c>
      <c r="E65" s="22">
        <v>1</v>
      </c>
      <c r="F65"/>
      <c r="G65" s="14">
        <v>1</v>
      </c>
      <c r="H65" s="8">
        <v>9602.61</v>
      </c>
      <c r="I65" s="24">
        <f t="shared" si="8"/>
        <v>10025.12484</v>
      </c>
      <c r="J65" s="8">
        <f>+I65</f>
        <v>10025.12484</v>
      </c>
      <c r="K65" s="25">
        <f t="shared" si="3"/>
        <v>10025.125</v>
      </c>
      <c r="L65" s="12">
        <v>0</v>
      </c>
      <c r="M65" s="12">
        <v>0</v>
      </c>
      <c r="N65" s="25">
        <f t="shared" si="6"/>
        <v>766.92</v>
      </c>
      <c r="O65" s="25">
        <f t="shared" si="7"/>
        <v>10792.045</v>
      </c>
    </row>
    <row r="66" spans="1:15" s="21" customFormat="1" hidden="1" x14ac:dyDescent="0.25">
      <c r="A66" t="s">
        <v>14</v>
      </c>
      <c r="B66" t="s">
        <v>252</v>
      </c>
      <c r="C66" t="s">
        <v>253</v>
      </c>
      <c r="D66" t="s">
        <v>256</v>
      </c>
      <c r="E66" s="22">
        <v>1</v>
      </c>
      <c r="F66"/>
      <c r="G66" s="14">
        <v>1</v>
      </c>
      <c r="H66" s="8">
        <v>9602.61</v>
      </c>
      <c r="I66" s="24">
        <f t="shared" si="8"/>
        <v>10025.12484</v>
      </c>
      <c r="J66" s="8">
        <f t="shared" ref="J66:J70" si="14">+I66</f>
        <v>10025.12484</v>
      </c>
      <c r="K66" s="25">
        <f t="shared" si="3"/>
        <v>10025.125</v>
      </c>
      <c r="L66" s="12">
        <v>0</v>
      </c>
      <c r="M66" s="12">
        <v>0</v>
      </c>
      <c r="N66" s="25">
        <f t="shared" si="6"/>
        <v>766.92</v>
      </c>
      <c r="O66" s="25">
        <f t="shared" si="7"/>
        <v>10792.045</v>
      </c>
    </row>
    <row r="67" spans="1:15" s="21" customFormat="1" hidden="1" x14ac:dyDescent="0.25">
      <c r="A67" t="s">
        <v>14</v>
      </c>
      <c r="B67" t="s">
        <v>252</v>
      </c>
      <c r="C67" t="s">
        <v>253</v>
      </c>
      <c r="D67" t="s">
        <v>257</v>
      </c>
      <c r="E67" s="22">
        <v>1</v>
      </c>
      <c r="F67"/>
      <c r="G67" s="14">
        <v>1</v>
      </c>
      <c r="H67" s="8">
        <v>9602.61</v>
      </c>
      <c r="I67" s="24">
        <f t="shared" si="8"/>
        <v>10025.12484</v>
      </c>
      <c r="J67" s="8">
        <f t="shared" si="14"/>
        <v>10025.12484</v>
      </c>
      <c r="K67" s="25">
        <f t="shared" ref="K67:K85" si="15">ROUND((+G67*E67)*J67,3)</f>
        <v>10025.125</v>
      </c>
      <c r="L67" s="12">
        <v>0</v>
      </c>
      <c r="M67" s="12">
        <v>0</v>
      </c>
      <c r="N67" s="25">
        <f t="shared" si="6"/>
        <v>766.92</v>
      </c>
      <c r="O67" s="25">
        <f t="shared" si="7"/>
        <v>10792.045</v>
      </c>
    </row>
    <row r="68" spans="1:15" s="21" customFormat="1" hidden="1" x14ac:dyDescent="0.25">
      <c r="A68" t="s">
        <v>14</v>
      </c>
      <c r="B68" t="s">
        <v>252</v>
      </c>
      <c r="C68" t="s">
        <v>253</v>
      </c>
      <c r="D68" t="s">
        <v>258</v>
      </c>
      <c r="E68" s="22">
        <v>1</v>
      </c>
      <c r="F68"/>
      <c r="G68" s="14">
        <v>1</v>
      </c>
      <c r="H68" s="8">
        <v>9602.61</v>
      </c>
      <c r="I68" s="24">
        <f t="shared" si="8"/>
        <v>10025.12484</v>
      </c>
      <c r="J68" s="8">
        <f t="shared" si="14"/>
        <v>10025.12484</v>
      </c>
      <c r="K68" s="25">
        <f t="shared" si="15"/>
        <v>10025.125</v>
      </c>
      <c r="L68" s="12">
        <v>0</v>
      </c>
      <c r="M68" s="12">
        <v>0</v>
      </c>
      <c r="N68" s="25">
        <f t="shared" si="6"/>
        <v>766.92</v>
      </c>
      <c r="O68" s="25">
        <f t="shared" si="7"/>
        <v>10792.045</v>
      </c>
    </row>
    <row r="69" spans="1:15" s="21" customFormat="1" hidden="1" x14ac:dyDescent="0.25">
      <c r="A69" t="s">
        <v>14</v>
      </c>
      <c r="B69" t="s">
        <v>252</v>
      </c>
      <c r="C69" t="s">
        <v>253</v>
      </c>
      <c r="D69" t="s">
        <v>260</v>
      </c>
      <c r="E69" s="22">
        <v>1</v>
      </c>
      <c r="F69"/>
      <c r="G69" s="14">
        <v>1</v>
      </c>
      <c r="H69" s="8">
        <v>9602.61</v>
      </c>
      <c r="I69" s="24">
        <f t="shared" si="8"/>
        <v>10025.12484</v>
      </c>
      <c r="J69" s="8">
        <f t="shared" si="14"/>
        <v>10025.12484</v>
      </c>
      <c r="K69" s="25">
        <f t="shared" si="15"/>
        <v>10025.125</v>
      </c>
      <c r="L69" s="12">
        <v>0</v>
      </c>
      <c r="M69" s="12">
        <v>0</v>
      </c>
      <c r="N69" s="25">
        <f t="shared" si="6"/>
        <v>766.92</v>
      </c>
      <c r="O69" s="25">
        <f t="shared" si="7"/>
        <v>10792.045</v>
      </c>
    </row>
    <row r="70" spans="1:15" s="21" customFormat="1" hidden="1" x14ac:dyDescent="0.25">
      <c r="A70" t="s">
        <v>14</v>
      </c>
      <c r="B70" t="s">
        <v>252</v>
      </c>
      <c r="C70" t="s">
        <v>254</v>
      </c>
      <c r="D70" t="s">
        <v>259</v>
      </c>
      <c r="E70" s="22">
        <v>1</v>
      </c>
      <c r="F70"/>
      <c r="G70" s="14">
        <v>1</v>
      </c>
      <c r="H70" s="8">
        <v>9602.61</v>
      </c>
      <c r="I70" s="24">
        <f t="shared" si="8"/>
        <v>10025.12484</v>
      </c>
      <c r="J70" s="8">
        <f t="shared" si="14"/>
        <v>10025.12484</v>
      </c>
      <c r="K70" s="25">
        <f t="shared" si="15"/>
        <v>10025.125</v>
      </c>
      <c r="L70" s="12">
        <v>0</v>
      </c>
      <c r="M70" s="12">
        <v>0</v>
      </c>
      <c r="N70" s="25">
        <f t="shared" si="6"/>
        <v>766.92</v>
      </c>
      <c r="O70" s="25">
        <f t="shared" si="7"/>
        <v>10792.045</v>
      </c>
    </row>
    <row r="71" spans="1:15" s="21" customFormat="1" hidden="1" x14ac:dyDescent="0.25">
      <c r="A71" s="21" t="s">
        <v>14</v>
      </c>
      <c r="B71" s="21" t="s">
        <v>41</v>
      </c>
      <c r="C71" s="21" t="s">
        <v>168</v>
      </c>
      <c r="D71" s="21" t="s">
        <v>166</v>
      </c>
      <c r="E71" s="22">
        <v>0.6</v>
      </c>
      <c r="F71" s="21" t="s">
        <v>122</v>
      </c>
      <c r="G71" s="23">
        <v>2080</v>
      </c>
      <c r="H71" s="24">
        <v>16.52</v>
      </c>
      <c r="I71" s="24">
        <f t="shared" si="8"/>
        <v>17.246880000000001</v>
      </c>
      <c r="J71" s="24">
        <f t="shared" si="8"/>
        <v>17.462465999999999</v>
      </c>
      <c r="K71" s="25">
        <f t="shared" si="15"/>
        <v>21793.157999999999</v>
      </c>
      <c r="L71" s="25" t="e">
        <f t="shared" si="11"/>
        <v>#REF!</v>
      </c>
      <c r="M71" s="25">
        <f>ROUND(+K71*0.065,2)</f>
        <v>1416.56</v>
      </c>
      <c r="N71" s="25">
        <f t="shared" si="6"/>
        <v>1667.18</v>
      </c>
      <c r="O71" s="25" t="e">
        <f t="shared" si="7"/>
        <v>#REF!</v>
      </c>
    </row>
    <row r="72" spans="1:15" s="21" customFormat="1" hidden="1" x14ac:dyDescent="0.25">
      <c r="A72" s="21" t="s">
        <v>14</v>
      </c>
      <c r="B72" s="21" t="s">
        <v>107</v>
      </c>
      <c r="C72" s="21" t="s">
        <v>146</v>
      </c>
      <c r="D72" s="21" t="s">
        <v>143</v>
      </c>
      <c r="E72" s="22">
        <v>0.7</v>
      </c>
      <c r="F72" s="21" t="s">
        <v>122</v>
      </c>
      <c r="G72" s="23">
        <v>2080</v>
      </c>
      <c r="H72" s="24">
        <v>28.52</v>
      </c>
      <c r="I72" s="24">
        <f t="shared" si="8"/>
        <v>29.77488</v>
      </c>
      <c r="J72" s="24">
        <f t="shared" si="8"/>
        <v>30.147065999999999</v>
      </c>
      <c r="K72" s="25">
        <f t="shared" si="15"/>
        <v>43894.127999999997</v>
      </c>
      <c r="L72" s="25" t="e">
        <f t="shared" si="11"/>
        <v>#REF!</v>
      </c>
      <c r="M72" s="25">
        <f>ROUND(+K72*0.065,2)</f>
        <v>2853.12</v>
      </c>
      <c r="N72" s="25">
        <f t="shared" si="6"/>
        <v>3357.9</v>
      </c>
      <c r="O72" s="25" t="e">
        <f t="shared" si="7"/>
        <v>#REF!</v>
      </c>
    </row>
    <row r="73" spans="1:15" s="21" customFormat="1" hidden="1" x14ac:dyDescent="0.25">
      <c r="A73" s="21" t="s">
        <v>14</v>
      </c>
      <c r="B73" s="21" t="s">
        <v>41</v>
      </c>
      <c r="C73" s="21" t="s">
        <v>246</v>
      </c>
      <c r="D73" s="21" t="s">
        <v>220</v>
      </c>
      <c r="E73" s="22">
        <v>1</v>
      </c>
      <c r="F73" s="21" t="s">
        <v>122</v>
      </c>
      <c r="G73" s="23">
        <v>2080</v>
      </c>
      <c r="H73" s="24">
        <v>16</v>
      </c>
      <c r="I73" s="24">
        <f t="shared" si="8"/>
        <v>16.704000000000001</v>
      </c>
      <c r="J73" s="24">
        <f t="shared" si="8"/>
        <v>16.912800000000001</v>
      </c>
      <c r="K73" s="25">
        <f t="shared" si="15"/>
        <v>35178.624000000003</v>
      </c>
      <c r="L73" s="25" t="e">
        <f t="shared" si="11"/>
        <v>#REF!</v>
      </c>
      <c r="M73" s="25">
        <f>ROUND(+K73*0.065,2)</f>
        <v>2286.61</v>
      </c>
      <c r="N73" s="25">
        <f t="shared" si="6"/>
        <v>2691.16</v>
      </c>
      <c r="O73" s="25" t="e">
        <f t="shared" si="7"/>
        <v>#REF!</v>
      </c>
    </row>
    <row r="74" spans="1:15" s="21" customFormat="1" hidden="1" x14ac:dyDescent="0.25">
      <c r="A74" s="21" t="s">
        <v>14</v>
      </c>
      <c r="B74" s="21" t="s">
        <v>15</v>
      </c>
      <c r="C74" s="21" t="s">
        <v>125</v>
      </c>
      <c r="D74" s="21" t="s">
        <v>217</v>
      </c>
      <c r="E74" s="22">
        <v>0.7</v>
      </c>
      <c r="F74" s="21" t="s">
        <v>122</v>
      </c>
      <c r="G74" s="23">
        <v>2080</v>
      </c>
      <c r="H74" s="24">
        <v>48.69</v>
      </c>
      <c r="I74" s="24">
        <f t="shared" si="8"/>
        <v>50.832360000000001</v>
      </c>
      <c r="J74" s="24">
        <f t="shared" si="8"/>
        <v>51.467764500000001</v>
      </c>
      <c r="K74" s="25">
        <f t="shared" si="15"/>
        <v>74937.065000000002</v>
      </c>
      <c r="L74" s="25" t="e">
        <f t="shared" si="11"/>
        <v>#REF!</v>
      </c>
      <c r="M74" s="25">
        <f>ROUND(+K74*0.065,2)</f>
        <v>4870.91</v>
      </c>
      <c r="N74" s="25">
        <f t="shared" si="6"/>
        <v>5732.69</v>
      </c>
      <c r="O74" s="25" t="e">
        <f t="shared" si="7"/>
        <v>#REF!</v>
      </c>
    </row>
    <row r="75" spans="1:15" s="21" customFormat="1" hidden="1" x14ac:dyDescent="0.25">
      <c r="A75" s="21" t="s">
        <v>14</v>
      </c>
      <c r="B75" s="21" t="s">
        <v>76</v>
      </c>
      <c r="C75" s="21" t="s">
        <v>76</v>
      </c>
      <c r="D75" s="21" t="s">
        <v>77</v>
      </c>
      <c r="E75" s="22">
        <v>1</v>
      </c>
      <c r="F75" s="21" t="s">
        <v>122</v>
      </c>
      <c r="G75" s="23">
        <v>2080</v>
      </c>
      <c r="H75" s="24">
        <v>28.11</v>
      </c>
      <c r="I75" s="24">
        <f t="shared" si="8"/>
        <v>29.34684</v>
      </c>
      <c r="J75" s="24">
        <f t="shared" si="8"/>
        <v>29.713675499999997</v>
      </c>
      <c r="K75" s="25">
        <f t="shared" si="15"/>
        <v>61804.445</v>
      </c>
      <c r="L75" s="25" t="e">
        <f t="shared" si="11"/>
        <v>#REF!</v>
      </c>
      <c r="M75" s="25">
        <f>ROUND(+K75*0.065,2)</f>
        <v>4017.29</v>
      </c>
      <c r="N75" s="25">
        <f t="shared" si="6"/>
        <v>4728.04</v>
      </c>
      <c r="O75" s="25" t="e">
        <f t="shared" si="7"/>
        <v>#REF!</v>
      </c>
    </row>
    <row r="76" spans="1:15" s="21" customFormat="1" hidden="1" x14ac:dyDescent="0.25">
      <c r="A76" s="21" t="s">
        <v>14</v>
      </c>
      <c r="B76" s="21" t="s">
        <v>76</v>
      </c>
      <c r="C76" s="21" t="s">
        <v>76</v>
      </c>
      <c r="D76" s="21" t="s">
        <v>222</v>
      </c>
      <c r="E76" s="22">
        <v>1</v>
      </c>
      <c r="F76" s="21" t="s">
        <v>121</v>
      </c>
      <c r="G76" s="23">
        <v>1040</v>
      </c>
      <c r="H76" s="24">
        <v>18.71</v>
      </c>
      <c r="I76" s="24">
        <f t="shared" si="8"/>
        <v>19.533240000000003</v>
      </c>
      <c r="J76" s="24">
        <f t="shared" si="8"/>
        <v>19.7774055</v>
      </c>
      <c r="K76" s="25">
        <f t="shared" si="15"/>
        <v>20568.502</v>
      </c>
      <c r="L76" s="25">
        <v>0</v>
      </c>
      <c r="M76" s="25">
        <v>0</v>
      </c>
      <c r="N76" s="25">
        <f t="shared" ref="N76:N139" si="16">ROUND(K76*0.0765,2)</f>
        <v>1573.49</v>
      </c>
      <c r="O76" s="25">
        <f t="shared" ref="O76:O139" si="17">SUM(K76:N76)</f>
        <v>22141.992000000002</v>
      </c>
    </row>
    <row r="77" spans="1:15" s="21" customFormat="1" hidden="1" x14ac:dyDescent="0.25">
      <c r="A77" s="21" t="s">
        <v>14</v>
      </c>
      <c r="B77" s="21" t="s">
        <v>54</v>
      </c>
      <c r="C77" t="s">
        <v>208</v>
      </c>
      <c r="D77" t="s">
        <v>227</v>
      </c>
      <c r="E77" s="7">
        <v>0.25</v>
      </c>
      <c r="F77" s="21" t="s">
        <v>122</v>
      </c>
      <c r="G77" s="23">
        <v>2080</v>
      </c>
      <c r="H77" s="24">
        <v>19.23</v>
      </c>
      <c r="I77" s="24">
        <f t="shared" si="8"/>
        <v>20.07612</v>
      </c>
      <c r="J77" s="24">
        <f t="shared" si="8"/>
        <v>20.327071499999999</v>
      </c>
      <c r="K77" s="25">
        <f t="shared" si="15"/>
        <v>10570.076999999999</v>
      </c>
      <c r="L77" s="25" t="e">
        <f t="shared" si="11"/>
        <v>#REF!</v>
      </c>
      <c r="M77" s="25">
        <f>ROUND(+K77*0.065,2)</f>
        <v>687.06</v>
      </c>
      <c r="N77" s="25">
        <f t="shared" si="16"/>
        <v>808.61</v>
      </c>
      <c r="O77" s="25" t="e">
        <f t="shared" si="17"/>
        <v>#REF!</v>
      </c>
    </row>
    <row r="78" spans="1:15" s="21" customFormat="1" hidden="1" x14ac:dyDescent="0.25">
      <c r="A78" s="21" t="s">
        <v>14</v>
      </c>
      <c r="B78" s="21" t="s">
        <v>54</v>
      </c>
      <c r="C78" t="s">
        <v>247</v>
      </c>
      <c r="D78" s="21" t="s">
        <v>162</v>
      </c>
      <c r="E78" s="22">
        <v>0.25</v>
      </c>
      <c r="F78" s="21" t="s">
        <v>122</v>
      </c>
      <c r="G78" s="23">
        <v>2080</v>
      </c>
      <c r="H78" s="8">
        <v>17</v>
      </c>
      <c r="I78" s="24">
        <f t="shared" si="8"/>
        <v>17.748000000000001</v>
      </c>
      <c r="J78" s="24">
        <f t="shared" si="8"/>
        <v>17.969850000000001</v>
      </c>
      <c r="K78" s="25">
        <f t="shared" si="15"/>
        <v>9344.3220000000001</v>
      </c>
      <c r="L78" s="25" t="e">
        <f t="shared" si="11"/>
        <v>#REF!</v>
      </c>
      <c r="M78" s="25">
        <f>ROUND(+K78*0.065,2)</f>
        <v>607.38</v>
      </c>
      <c r="N78" s="25">
        <f t="shared" si="16"/>
        <v>714.84</v>
      </c>
      <c r="O78" s="25" t="e">
        <f t="shared" si="17"/>
        <v>#REF!</v>
      </c>
    </row>
    <row r="79" spans="1:15" s="21" customFormat="1" hidden="1" x14ac:dyDescent="0.25">
      <c r="A79" s="21" t="s">
        <v>14</v>
      </c>
      <c r="B79" s="21" t="s">
        <v>15</v>
      </c>
      <c r="C79" s="21" t="s">
        <v>138</v>
      </c>
      <c r="D79" s="21" t="s">
        <v>127</v>
      </c>
      <c r="E79" s="22">
        <v>0.45</v>
      </c>
      <c r="F79" s="21" t="s">
        <v>122</v>
      </c>
      <c r="G79" s="23">
        <v>2080</v>
      </c>
      <c r="H79" s="24">
        <v>28.24</v>
      </c>
      <c r="I79" s="24">
        <f t="shared" si="8"/>
        <v>29.482559999999999</v>
      </c>
      <c r="J79" s="24">
        <f t="shared" si="8"/>
        <v>29.851091999999998</v>
      </c>
      <c r="K79" s="25">
        <f t="shared" si="15"/>
        <v>27940.621999999999</v>
      </c>
      <c r="L79" s="25" t="e">
        <f t="shared" si="11"/>
        <v>#REF!</v>
      </c>
      <c r="M79" s="25">
        <f>ROUND(+K79*0.065,2)</f>
        <v>1816.14</v>
      </c>
      <c r="N79" s="25">
        <f t="shared" si="16"/>
        <v>2137.46</v>
      </c>
      <c r="O79" s="25" t="e">
        <f t="shared" si="17"/>
        <v>#REF!</v>
      </c>
    </row>
    <row r="80" spans="1:15" s="21" customFormat="1" hidden="1" x14ac:dyDescent="0.25">
      <c r="A80" s="21" t="s">
        <v>14</v>
      </c>
      <c r="B80" s="21" t="s">
        <v>76</v>
      </c>
      <c r="C80" s="21" t="s">
        <v>76</v>
      </c>
      <c r="D80" s="21" t="s">
        <v>223</v>
      </c>
      <c r="E80" s="22">
        <v>1</v>
      </c>
      <c r="F80" s="21" t="s">
        <v>121</v>
      </c>
      <c r="G80" s="23">
        <v>1040</v>
      </c>
      <c r="H80" s="24">
        <v>18.71</v>
      </c>
      <c r="I80" s="24">
        <f t="shared" si="8"/>
        <v>19.533240000000003</v>
      </c>
      <c r="J80" s="24">
        <f t="shared" si="8"/>
        <v>19.7774055</v>
      </c>
      <c r="K80" s="25">
        <f t="shared" si="15"/>
        <v>20568.502</v>
      </c>
      <c r="L80" s="25">
        <v>0</v>
      </c>
      <c r="M80" s="25">
        <v>0</v>
      </c>
      <c r="N80" s="25">
        <f t="shared" si="16"/>
        <v>1573.49</v>
      </c>
      <c r="O80" s="25">
        <f t="shared" si="17"/>
        <v>22141.992000000002</v>
      </c>
    </row>
    <row r="81" spans="1:15" s="21" customFormat="1" hidden="1" x14ac:dyDescent="0.25">
      <c r="A81" s="21" t="s">
        <v>14</v>
      </c>
      <c r="B81" s="21" t="s">
        <v>24</v>
      </c>
      <c r="C81" s="21" t="s">
        <v>205</v>
      </c>
      <c r="D81" s="21" t="s">
        <v>153</v>
      </c>
      <c r="E81" s="22">
        <v>1</v>
      </c>
      <c r="F81" s="21" t="s">
        <v>122</v>
      </c>
      <c r="G81" s="23">
        <v>2080</v>
      </c>
      <c r="H81" s="24">
        <v>25.56</v>
      </c>
      <c r="I81" s="24">
        <f t="shared" si="8"/>
        <v>26.684639999999998</v>
      </c>
      <c r="J81" s="24">
        <f t="shared" si="8"/>
        <v>27.018197999999998</v>
      </c>
      <c r="K81" s="25">
        <f t="shared" si="15"/>
        <v>56197.851999999999</v>
      </c>
      <c r="L81" s="25" t="e">
        <f t="shared" si="11"/>
        <v>#REF!</v>
      </c>
      <c r="M81" s="25" t="e">
        <f>K81*fir_retire</f>
        <v>#REF!</v>
      </c>
      <c r="N81" s="25">
        <f t="shared" si="16"/>
        <v>4299.1400000000003</v>
      </c>
      <c r="O81" s="25" t="e">
        <f t="shared" si="17"/>
        <v>#REF!</v>
      </c>
    </row>
    <row r="82" spans="1:15" s="21" customFormat="1" hidden="1" x14ac:dyDescent="0.25">
      <c r="A82" s="21" t="s">
        <v>14</v>
      </c>
      <c r="B82" s="21" t="s">
        <v>24</v>
      </c>
      <c r="C82" s="21" t="s">
        <v>157</v>
      </c>
      <c r="D82" s="21" t="s">
        <v>154</v>
      </c>
      <c r="E82" s="22">
        <v>1</v>
      </c>
      <c r="F82" s="21" t="s">
        <v>121</v>
      </c>
      <c r="G82" s="23">
        <v>250</v>
      </c>
      <c r="H82" s="24">
        <v>26.27</v>
      </c>
      <c r="I82" s="24">
        <f t="shared" si="8"/>
        <v>27.425879999999999</v>
      </c>
      <c r="J82" s="24">
        <f t="shared" si="8"/>
        <v>27.768703499999997</v>
      </c>
      <c r="K82" s="25">
        <f t="shared" si="15"/>
        <v>6942.1760000000004</v>
      </c>
      <c r="L82" s="25">
        <v>0</v>
      </c>
      <c r="M82" s="25">
        <v>0</v>
      </c>
      <c r="N82" s="25">
        <f t="shared" si="16"/>
        <v>531.08000000000004</v>
      </c>
      <c r="O82" s="25">
        <f t="shared" si="17"/>
        <v>7473.2560000000003</v>
      </c>
    </row>
    <row r="83" spans="1:15" s="21" customFormat="1" hidden="1" x14ac:dyDescent="0.25">
      <c r="A83" s="21" t="s">
        <v>14</v>
      </c>
      <c r="B83" s="21" t="s">
        <v>51</v>
      </c>
      <c r="C83" s="21" t="s">
        <v>249</v>
      </c>
      <c r="D83" s="21" t="str">
        <f>C83</f>
        <v>LIBRARY ASSISTANT-PART TIME</v>
      </c>
      <c r="E83" s="22">
        <v>1</v>
      </c>
      <c r="F83" s="21" t="s">
        <v>121</v>
      </c>
      <c r="G83" s="23">
        <f>24*52</f>
        <v>1248</v>
      </c>
      <c r="H83" s="24">
        <v>12.79</v>
      </c>
      <c r="I83" s="24">
        <f t="shared" si="8"/>
        <v>13.35276</v>
      </c>
      <c r="J83" s="24">
        <f t="shared" si="8"/>
        <v>13.519669499999999</v>
      </c>
      <c r="K83" s="25">
        <f t="shared" si="15"/>
        <v>16872.547999999999</v>
      </c>
      <c r="L83" s="25">
        <v>0</v>
      </c>
      <c r="M83" s="25">
        <v>0</v>
      </c>
      <c r="N83" s="25">
        <f t="shared" si="16"/>
        <v>1290.75</v>
      </c>
      <c r="O83" s="25">
        <f t="shared" si="17"/>
        <v>18163.297999999999</v>
      </c>
    </row>
    <row r="84" spans="1:15" s="21" customFormat="1" hidden="1" x14ac:dyDescent="0.25">
      <c r="A84" s="21" t="s">
        <v>14</v>
      </c>
      <c r="B84" s="21" t="s">
        <v>41</v>
      </c>
      <c r="C84" s="21" t="s">
        <v>245</v>
      </c>
      <c r="D84" s="21" t="s">
        <v>167</v>
      </c>
      <c r="E84" s="22">
        <v>0.6</v>
      </c>
      <c r="F84" s="21" t="s">
        <v>122</v>
      </c>
      <c r="G84" s="23">
        <v>2080</v>
      </c>
      <c r="H84" s="24">
        <v>18.059999999999999</v>
      </c>
      <c r="I84" s="24">
        <f t="shared" si="8"/>
        <v>18.85464</v>
      </c>
      <c r="J84" s="24">
        <f t="shared" si="8"/>
        <v>19.090322999999998</v>
      </c>
      <c r="K84" s="25">
        <f t="shared" si="15"/>
        <v>23824.723000000002</v>
      </c>
      <c r="L84" s="25" t="e">
        <f>healthcare*E84</f>
        <v>#REF!</v>
      </c>
      <c r="M84" s="25">
        <f>ROUND(+K84*0.065,2)</f>
        <v>1548.61</v>
      </c>
      <c r="N84" s="25">
        <f t="shared" si="16"/>
        <v>1822.59</v>
      </c>
      <c r="O84" s="25" t="e">
        <f t="shared" si="17"/>
        <v>#REF!</v>
      </c>
    </row>
    <row r="85" spans="1:15" s="21" customFormat="1" hidden="1" x14ac:dyDescent="0.25">
      <c r="A85" s="21" t="s">
        <v>14</v>
      </c>
      <c r="B85" s="21" t="s">
        <v>15</v>
      </c>
      <c r="C85" s="21" t="s">
        <v>124</v>
      </c>
      <c r="D85" s="21" t="s">
        <v>126</v>
      </c>
      <c r="E85" s="22">
        <v>0.1</v>
      </c>
      <c r="F85" s="21" t="s">
        <v>122</v>
      </c>
      <c r="G85" s="23">
        <v>2080</v>
      </c>
      <c r="H85" s="24">
        <f>19.65+0.05</f>
        <v>19.7</v>
      </c>
      <c r="I85" s="24">
        <f t="shared" si="8"/>
        <v>20.566800000000001</v>
      </c>
      <c r="J85" s="24">
        <f t="shared" si="8"/>
        <v>20.823885000000001</v>
      </c>
      <c r="K85" s="25">
        <f t="shared" si="15"/>
        <v>4331.3680000000004</v>
      </c>
      <c r="L85" s="25" t="e">
        <f>healthcare*E85</f>
        <v>#REF!</v>
      </c>
      <c r="M85" s="25">
        <f>ROUND(+K85*0.065,2)</f>
        <v>281.54000000000002</v>
      </c>
      <c r="N85" s="25">
        <f t="shared" si="16"/>
        <v>331.35</v>
      </c>
      <c r="O85" s="25" t="e">
        <f t="shared" si="17"/>
        <v>#REF!</v>
      </c>
    </row>
    <row r="86" spans="1:15" s="21" customFormat="1" hidden="1" x14ac:dyDescent="0.25">
      <c r="A86" s="21" t="s">
        <v>78</v>
      </c>
      <c r="B86" s="21" t="s">
        <v>79</v>
      </c>
      <c r="C86" s="21" t="s">
        <v>182</v>
      </c>
      <c r="D86" s="21" t="s">
        <v>80</v>
      </c>
      <c r="E86" s="22">
        <v>1</v>
      </c>
      <c r="F86" s="21" t="s">
        <v>122</v>
      </c>
      <c r="G86" s="23">
        <v>2080</v>
      </c>
      <c r="H86" s="24">
        <v>0</v>
      </c>
      <c r="I86" s="24">
        <f t="shared" ref="I86:I92" si="18">+H86*1.045</f>
        <v>0</v>
      </c>
      <c r="J86" s="24"/>
      <c r="K86" s="25">
        <f t="shared" ref="K86:K92" si="19">ROUND((+G86*E86)*I86,3)</f>
        <v>0</v>
      </c>
      <c r="L86" s="25">
        <v>0</v>
      </c>
      <c r="M86" s="25">
        <f t="shared" ref="M86:M149" si="20">ROUND(+K86*0.065,2)</f>
        <v>0</v>
      </c>
      <c r="N86" s="25">
        <f t="shared" si="16"/>
        <v>0</v>
      </c>
      <c r="O86" s="25">
        <f t="shared" si="17"/>
        <v>0</v>
      </c>
    </row>
    <row r="87" spans="1:15" s="21" customFormat="1" hidden="1" x14ac:dyDescent="0.25">
      <c r="A87" s="21" t="s">
        <v>78</v>
      </c>
      <c r="B87" s="21" t="s">
        <v>79</v>
      </c>
      <c r="C87" s="21" t="s">
        <v>183</v>
      </c>
      <c r="D87" s="21" t="s">
        <v>109</v>
      </c>
      <c r="E87" s="22">
        <v>1</v>
      </c>
      <c r="F87" s="21" t="s">
        <v>121</v>
      </c>
      <c r="G87" s="23">
        <f>27*52</f>
        <v>1404</v>
      </c>
      <c r="H87" s="24">
        <v>0</v>
      </c>
      <c r="I87" s="24">
        <f t="shared" si="18"/>
        <v>0</v>
      </c>
      <c r="J87" s="24"/>
      <c r="K87" s="25">
        <f t="shared" si="19"/>
        <v>0</v>
      </c>
      <c r="L87" s="25">
        <v>0</v>
      </c>
      <c r="M87" s="25">
        <f t="shared" si="20"/>
        <v>0</v>
      </c>
      <c r="N87" s="25">
        <f t="shared" si="16"/>
        <v>0</v>
      </c>
      <c r="O87" s="25">
        <f t="shared" si="17"/>
        <v>0</v>
      </c>
    </row>
    <row r="88" spans="1:15" s="21" customFormat="1" hidden="1" x14ac:dyDescent="0.25">
      <c r="A88" s="21" t="s">
        <v>78</v>
      </c>
      <c r="B88" s="21" t="s">
        <v>79</v>
      </c>
      <c r="C88" s="21" t="s">
        <v>183</v>
      </c>
      <c r="D88" s="21" t="s">
        <v>184</v>
      </c>
      <c r="E88" s="22">
        <v>1</v>
      </c>
      <c r="F88" s="21" t="s">
        <v>121</v>
      </c>
      <c r="G88" s="23">
        <f>27*52</f>
        <v>1404</v>
      </c>
      <c r="H88" s="24">
        <v>0</v>
      </c>
      <c r="I88" s="24">
        <f t="shared" si="18"/>
        <v>0</v>
      </c>
      <c r="J88" s="24"/>
      <c r="K88" s="25">
        <f t="shared" si="19"/>
        <v>0</v>
      </c>
      <c r="L88" s="25">
        <v>0</v>
      </c>
      <c r="M88" s="25">
        <f t="shared" si="20"/>
        <v>0</v>
      </c>
      <c r="N88" s="25">
        <f t="shared" si="16"/>
        <v>0</v>
      </c>
      <c r="O88" s="25">
        <f t="shared" si="17"/>
        <v>0</v>
      </c>
    </row>
    <row r="89" spans="1:15" s="21" customFormat="1" hidden="1" x14ac:dyDescent="0.25">
      <c r="A89" s="21" t="s">
        <v>78</v>
      </c>
      <c r="B89" s="21" t="s">
        <v>79</v>
      </c>
      <c r="C89" s="21" t="s">
        <v>183</v>
      </c>
      <c r="D89" s="21" t="s">
        <v>185</v>
      </c>
      <c r="E89" s="22">
        <v>1</v>
      </c>
      <c r="F89" s="21" t="s">
        <v>121</v>
      </c>
      <c r="G89" s="23">
        <f>14*52</f>
        <v>728</v>
      </c>
      <c r="H89" s="24">
        <v>0</v>
      </c>
      <c r="I89" s="24">
        <f t="shared" si="18"/>
        <v>0</v>
      </c>
      <c r="J89" s="24"/>
      <c r="K89" s="25">
        <f t="shared" si="19"/>
        <v>0</v>
      </c>
      <c r="L89" s="25">
        <v>0</v>
      </c>
      <c r="M89" s="25">
        <f t="shared" si="20"/>
        <v>0</v>
      </c>
      <c r="N89" s="25">
        <f t="shared" si="16"/>
        <v>0</v>
      </c>
      <c r="O89" s="25">
        <f t="shared" si="17"/>
        <v>0</v>
      </c>
    </row>
    <row r="90" spans="1:15" s="21" customFormat="1" hidden="1" x14ac:dyDescent="0.25">
      <c r="A90" s="21" t="s">
        <v>78</v>
      </c>
      <c r="B90" s="21" t="s">
        <v>79</v>
      </c>
      <c r="C90" s="21" t="s">
        <v>183</v>
      </c>
      <c r="D90" s="21" t="s">
        <v>186</v>
      </c>
      <c r="E90" s="22">
        <v>1</v>
      </c>
      <c r="F90" s="21" t="s">
        <v>121</v>
      </c>
      <c r="G90" s="23">
        <f>14*52</f>
        <v>728</v>
      </c>
      <c r="H90" s="24">
        <v>0</v>
      </c>
      <c r="I90" s="24">
        <f t="shared" si="18"/>
        <v>0</v>
      </c>
      <c r="J90" s="24"/>
      <c r="K90" s="25">
        <f t="shared" si="19"/>
        <v>0</v>
      </c>
      <c r="L90" s="25">
        <v>0</v>
      </c>
      <c r="M90" s="25">
        <f t="shared" si="20"/>
        <v>0</v>
      </c>
      <c r="N90" s="25">
        <f t="shared" si="16"/>
        <v>0</v>
      </c>
      <c r="O90" s="25">
        <f t="shared" si="17"/>
        <v>0</v>
      </c>
    </row>
    <row r="91" spans="1:15" s="21" customFormat="1" hidden="1" x14ac:dyDescent="0.25">
      <c r="A91" s="21" t="s">
        <v>78</v>
      </c>
      <c r="B91" s="21" t="s">
        <v>79</v>
      </c>
      <c r="C91" s="21" t="s">
        <v>183</v>
      </c>
      <c r="D91" s="21" t="s">
        <v>187</v>
      </c>
      <c r="E91" s="22">
        <v>1</v>
      </c>
      <c r="F91" s="21" t="s">
        <v>121</v>
      </c>
      <c r="G91" s="23">
        <f>27*52</f>
        <v>1404</v>
      </c>
      <c r="H91" s="24">
        <v>0</v>
      </c>
      <c r="I91" s="24">
        <f t="shared" si="18"/>
        <v>0</v>
      </c>
      <c r="J91" s="24"/>
      <c r="K91" s="25">
        <f t="shared" si="19"/>
        <v>0</v>
      </c>
      <c r="L91" s="25">
        <v>0</v>
      </c>
      <c r="M91" s="25">
        <f t="shared" si="20"/>
        <v>0</v>
      </c>
      <c r="N91" s="25">
        <f t="shared" si="16"/>
        <v>0</v>
      </c>
      <c r="O91" s="25">
        <f t="shared" si="17"/>
        <v>0</v>
      </c>
    </row>
    <row r="92" spans="1:15" s="21" customFormat="1" hidden="1" x14ac:dyDescent="0.25">
      <c r="A92" s="21" t="s">
        <v>78</v>
      </c>
      <c r="B92" s="21" t="s">
        <v>79</v>
      </c>
      <c r="C92" s="21" t="s">
        <v>183</v>
      </c>
      <c r="D92" s="21" t="s">
        <v>188</v>
      </c>
      <c r="E92" s="22">
        <v>1</v>
      </c>
      <c r="F92" s="21" t="s">
        <v>121</v>
      </c>
      <c r="G92" s="23">
        <f>27*52</f>
        <v>1404</v>
      </c>
      <c r="H92" s="24">
        <v>0</v>
      </c>
      <c r="I92" s="24">
        <f t="shared" si="18"/>
        <v>0</v>
      </c>
      <c r="J92" s="24"/>
      <c r="K92" s="25">
        <f t="shared" si="19"/>
        <v>0</v>
      </c>
      <c r="L92" s="25">
        <v>0</v>
      </c>
      <c r="M92" s="25">
        <f t="shared" si="20"/>
        <v>0</v>
      </c>
      <c r="N92" s="25">
        <f t="shared" si="16"/>
        <v>0</v>
      </c>
      <c r="O92" s="25">
        <f t="shared" si="17"/>
        <v>0</v>
      </c>
    </row>
    <row r="93" spans="1:15" s="21" customFormat="1" hidden="1" x14ac:dyDescent="0.25">
      <c r="A93" s="21" t="s">
        <v>62</v>
      </c>
      <c r="B93" s="21" t="s">
        <v>62</v>
      </c>
      <c r="C93" s="21" t="s">
        <v>144</v>
      </c>
      <c r="D93" s="21" t="s">
        <v>239</v>
      </c>
      <c r="E93" s="22">
        <v>0.09</v>
      </c>
      <c r="F93" s="21" t="s">
        <v>122</v>
      </c>
      <c r="G93" s="23">
        <v>2080</v>
      </c>
      <c r="H93" s="27">
        <v>28.37</v>
      </c>
      <c r="I93" s="24">
        <f t="shared" ref="I93:J109" si="21">+H93*S$2</f>
        <v>29.618280000000002</v>
      </c>
      <c r="J93" s="24">
        <f t="shared" si="21"/>
        <v>29.988508500000002</v>
      </c>
      <c r="K93" s="25">
        <f t="shared" ref="K93:K156" si="22">ROUND((+G93*E93)*J93,3)</f>
        <v>5613.8490000000002</v>
      </c>
      <c r="L93" s="25" t="e">
        <f t="shared" ref="L93:L105" si="23">healthcare*E93</f>
        <v>#REF!</v>
      </c>
      <c r="M93" s="25">
        <f t="shared" si="20"/>
        <v>364.9</v>
      </c>
      <c r="N93" s="25">
        <f t="shared" si="16"/>
        <v>429.46</v>
      </c>
      <c r="O93" s="25" t="e">
        <f t="shared" si="17"/>
        <v>#REF!</v>
      </c>
    </row>
    <row r="94" spans="1:15" s="21" customFormat="1" hidden="1" x14ac:dyDescent="0.25">
      <c r="A94" s="21" t="s">
        <v>62</v>
      </c>
      <c r="B94" s="21" t="s">
        <v>62</v>
      </c>
      <c r="C94" s="21" t="s">
        <v>147</v>
      </c>
      <c r="D94" s="21" t="s">
        <v>36</v>
      </c>
      <c r="E94" s="22">
        <v>0.14000000000000001</v>
      </c>
      <c r="F94" s="21" t="s">
        <v>122</v>
      </c>
      <c r="G94" s="23">
        <v>2080</v>
      </c>
      <c r="H94" s="24">
        <f>30.4+0.03</f>
        <v>30.43</v>
      </c>
      <c r="I94" s="24">
        <f t="shared" si="21"/>
        <v>31.768920000000001</v>
      </c>
      <c r="J94" s="24">
        <f t="shared" si="21"/>
        <v>32.166031500000003</v>
      </c>
      <c r="K94" s="25">
        <f t="shared" si="22"/>
        <v>9366.7479999999996</v>
      </c>
      <c r="L94" s="25" t="e">
        <f t="shared" si="23"/>
        <v>#REF!</v>
      </c>
      <c r="M94" s="25">
        <f t="shared" si="20"/>
        <v>608.84</v>
      </c>
      <c r="N94" s="25">
        <f t="shared" si="16"/>
        <v>716.56</v>
      </c>
      <c r="O94" s="25" t="e">
        <f t="shared" si="17"/>
        <v>#REF!</v>
      </c>
    </row>
    <row r="95" spans="1:15" s="21" customFormat="1" hidden="1" x14ac:dyDescent="0.25">
      <c r="A95" s="21" t="s">
        <v>62</v>
      </c>
      <c r="B95" s="21" t="s">
        <v>70</v>
      </c>
      <c r="C95" s="21" t="s">
        <v>191</v>
      </c>
      <c r="D95" s="21" t="s">
        <v>229</v>
      </c>
      <c r="E95" s="22">
        <v>1</v>
      </c>
      <c r="F95" s="21" t="s">
        <v>122</v>
      </c>
      <c r="G95" s="23">
        <v>2080</v>
      </c>
      <c r="H95" s="24">
        <f>18.34+0.24</f>
        <v>18.579999999999998</v>
      </c>
      <c r="I95" s="24">
        <f t="shared" si="21"/>
        <v>19.39752</v>
      </c>
      <c r="J95" s="24">
        <f t="shared" si="21"/>
        <v>19.639989</v>
      </c>
      <c r="K95" s="25">
        <f t="shared" si="22"/>
        <v>40851.177000000003</v>
      </c>
      <c r="L95" s="25" t="e">
        <f t="shared" si="23"/>
        <v>#REF!</v>
      </c>
      <c r="M95" s="25">
        <f t="shared" si="20"/>
        <v>2655.33</v>
      </c>
      <c r="N95" s="25">
        <f t="shared" si="16"/>
        <v>3125.12</v>
      </c>
      <c r="O95" s="25" t="e">
        <f t="shared" si="17"/>
        <v>#REF!</v>
      </c>
    </row>
    <row r="96" spans="1:15" s="21" customFormat="1" hidden="1" x14ac:dyDescent="0.25">
      <c r="A96" s="21" t="s">
        <v>62</v>
      </c>
      <c r="B96" s="21" t="s">
        <v>70</v>
      </c>
      <c r="C96" s="21" t="s">
        <v>190</v>
      </c>
      <c r="D96" s="21" t="s">
        <v>75</v>
      </c>
      <c r="E96" s="22">
        <v>1</v>
      </c>
      <c r="F96" s="21" t="s">
        <v>122</v>
      </c>
      <c r="G96" s="23">
        <v>2080</v>
      </c>
      <c r="H96" s="24">
        <v>26.37</v>
      </c>
      <c r="I96" s="24">
        <f t="shared" si="21"/>
        <v>27.530280000000001</v>
      </c>
      <c r="J96" s="24">
        <f t="shared" si="21"/>
        <v>27.874408500000001</v>
      </c>
      <c r="K96" s="25">
        <f t="shared" si="22"/>
        <v>57978.77</v>
      </c>
      <c r="L96" s="25" t="e">
        <f t="shared" si="23"/>
        <v>#REF!</v>
      </c>
      <c r="M96" s="25">
        <f t="shared" si="20"/>
        <v>3768.62</v>
      </c>
      <c r="N96" s="25">
        <f t="shared" si="16"/>
        <v>4435.38</v>
      </c>
      <c r="O96" s="25" t="e">
        <f t="shared" si="17"/>
        <v>#REF!</v>
      </c>
    </row>
    <row r="97" spans="1:15" s="21" customFormat="1" hidden="1" x14ac:dyDescent="0.25">
      <c r="A97" s="21" t="s">
        <v>62</v>
      </c>
      <c r="B97" s="21" t="s">
        <v>70</v>
      </c>
      <c r="C97" s="21" t="s">
        <v>191</v>
      </c>
      <c r="D97" s="21" t="s">
        <v>81</v>
      </c>
      <c r="E97" s="22">
        <v>1</v>
      </c>
      <c r="F97" s="21" t="s">
        <v>122</v>
      </c>
      <c r="G97" s="23">
        <v>2080</v>
      </c>
      <c r="H97" s="24">
        <f>19.46+0.44</f>
        <v>19.900000000000002</v>
      </c>
      <c r="I97" s="24">
        <f t="shared" si="21"/>
        <v>20.775600000000004</v>
      </c>
      <c r="J97" s="24">
        <f t="shared" si="21"/>
        <v>21.035295000000005</v>
      </c>
      <c r="K97" s="25">
        <f t="shared" si="22"/>
        <v>43753.413999999997</v>
      </c>
      <c r="L97" s="25" t="e">
        <f t="shared" si="23"/>
        <v>#REF!</v>
      </c>
      <c r="M97" s="25">
        <f t="shared" si="20"/>
        <v>2843.97</v>
      </c>
      <c r="N97" s="25">
        <f t="shared" si="16"/>
        <v>3347.14</v>
      </c>
      <c r="O97" s="25" t="e">
        <f t="shared" si="17"/>
        <v>#REF!</v>
      </c>
    </row>
    <row r="98" spans="1:15" s="21" customFormat="1" hidden="1" x14ac:dyDescent="0.25">
      <c r="A98" s="21" t="s">
        <v>62</v>
      </c>
      <c r="B98" s="21" t="s">
        <v>62</v>
      </c>
      <c r="C98" s="21" t="s">
        <v>148</v>
      </c>
      <c r="D98" s="21" t="s">
        <v>38</v>
      </c>
      <c r="E98" s="22">
        <v>0.09</v>
      </c>
      <c r="F98" s="21" t="s">
        <v>122</v>
      </c>
      <c r="G98" s="23">
        <v>2080</v>
      </c>
      <c r="H98" s="24">
        <v>30.46</v>
      </c>
      <c r="I98" s="24">
        <f t="shared" si="21"/>
        <v>31.800240000000002</v>
      </c>
      <c r="J98" s="24">
        <f t="shared" si="21"/>
        <v>32.197743000000003</v>
      </c>
      <c r="K98" s="25">
        <f t="shared" si="22"/>
        <v>6027.4170000000004</v>
      </c>
      <c r="L98" s="25" t="e">
        <f t="shared" si="23"/>
        <v>#REF!</v>
      </c>
      <c r="M98" s="25">
        <f t="shared" si="20"/>
        <v>391.78</v>
      </c>
      <c r="N98" s="25">
        <f t="shared" si="16"/>
        <v>461.1</v>
      </c>
      <c r="O98" s="25" t="e">
        <f t="shared" si="17"/>
        <v>#REF!</v>
      </c>
    </row>
    <row r="99" spans="1:15" s="21" customFormat="1" hidden="1" x14ac:dyDescent="0.25">
      <c r="A99" s="21" t="s">
        <v>62</v>
      </c>
      <c r="B99" s="21" t="s">
        <v>62</v>
      </c>
      <c r="C99" s="21" t="s">
        <v>149</v>
      </c>
      <c r="D99" s="21" t="s">
        <v>40</v>
      </c>
      <c r="E99" s="22">
        <v>0.09</v>
      </c>
      <c r="F99" s="21" t="s">
        <v>122</v>
      </c>
      <c r="G99" s="23">
        <v>2080</v>
      </c>
      <c r="H99" s="24">
        <f>25.47+0.03</f>
        <v>25.5</v>
      </c>
      <c r="I99" s="24">
        <f t="shared" si="21"/>
        <v>26.622</v>
      </c>
      <c r="J99" s="24">
        <f t="shared" si="21"/>
        <v>26.954774999999998</v>
      </c>
      <c r="K99" s="25">
        <f t="shared" si="22"/>
        <v>5045.9340000000002</v>
      </c>
      <c r="L99" s="25" t="e">
        <f t="shared" si="23"/>
        <v>#REF!</v>
      </c>
      <c r="M99" s="25">
        <f t="shared" si="20"/>
        <v>327.99</v>
      </c>
      <c r="N99" s="25">
        <f t="shared" si="16"/>
        <v>386.01</v>
      </c>
      <c r="O99" s="25" t="e">
        <f t="shared" si="17"/>
        <v>#REF!</v>
      </c>
    </row>
    <row r="100" spans="1:15" s="21" customFormat="1" hidden="1" x14ac:dyDescent="0.25">
      <c r="A100" s="21" t="s">
        <v>62</v>
      </c>
      <c r="B100" s="21" t="s">
        <v>62</v>
      </c>
      <c r="C100" s="21" t="s">
        <v>159</v>
      </c>
      <c r="D100" s="21" t="s">
        <v>50</v>
      </c>
      <c r="E100" s="22">
        <v>0.09</v>
      </c>
      <c r="F100" s="21" t="s">
        <v>122</v>
      </c>
      <c r="G100" s="23">
        <v>2080</v>
      </c>
      <c r="H100" s="24">
        <f>42.55+0.05+3.1</f>
        <v>45.699999999999996</v>
      </c>
      <c r="I100" s="24">
        <f t="shared" si="21"/>
        <v>47.710799999999999</v>
      </c>
      <c r="J100" s="24">
        <f t="shared" si="21"/>
        <v>48.307184999999997</v>
      </c>
      <c r="K100" s="25">
        <f t="shared" si="22"/>
        <v>9043.1049999999996</v>
      </c>
      <c r="L100" s="25" t="e">
        <f t="shared" si="23"/>
        <v>#REF!</v>
      </c>
      <c r="M100" s="25">
        <f t="shared" si="20"/>
        <v>587.79999999999995</v>
      </c>
      <c r="N100" s="25">
        <f t="shared" si="16"/>
        <v>691.8</v>
      </c>
      <c r="O100" s="25" t="e">
        <f t="shared" si="17"/>
        <v>#REF!</v>
      </c>
    </row>
    <row r="101" spans="1:15" s="21" customFormat="1" hidden="1" x14ac:dyDescent="0.25">
      <c r="A101" s="21" t="s">
        <v>62</v>
      </c>
      <c r="B101" s="21" t="s">
        <v>70</v>
      </c>
      <c r="C101" s="21" t="s">
        <v>191</v>
      </c>
      <c r="D101" s="21" t="s">
        <v>82</v>
      </c>
      <c r="E101" s="22">
        <v>1</v>
      </c>
      <c r="F101" s="21" t="s">
        <v>122</v>
      </c>
      <c r="G101" s="23">
        <v>2080</v>
      </c>
      <c r="H101" s="24">
        <f>20.83+0.44</f>
        <v>21.27</v>
      </c>
      <c r="I101" s="24">
        <f t="shared" si="21"/>
        <v>22.205880000000001</v>
      </c>
      <c r="J101" s="24">
        <f t="shared" si="21"/>
        <v>22.4834535</v>
      </c>
      <c r="K101" s="25">
        <f t="shared" si="22"/>
        <v>46765.582999999999</v>
      </c>
      <c r="L101" s="25" t="e">
        <f t="shared" si="23"/>
        <v>#REF!</v>
      </c>
      <c r="M101" s="25">
        <f t="shared" si="20"/>
        <v>3039.76</v>
      </c>
      <c r="N101" s="25">
        <f t="shared" si="16"/>
        <v>3577.57</v>
      </c>
      <c r="O101" s="25" t="e">
        <f t="shared" si="17"/>
        <v>#REF!</v>
      </c>
    </row>
    <row r="102" spans="1:15" s="21" customFormat="1" hidden="1" x14ac:dyDescent="0.25">
      <c r="A102" s="21" t="s">
        <v>62</v>
      </c>
      <c r="B102" s="21" t="s">
        <v>70</v>
      </c>
      <c r="C102" s="21" t="s">
        <v>191</v>
      </c>
      <c r="D102" s="21" t="s">
        <v>83</v>
      </c>
      <c r="E102" s="22">
        <v>1</v>
      </c>
      <c r="F102" s="21" t="s">
        <v>122</v>
      </c>
      <c r="G102" s="23">
        <v>2080</v>
      </c>
      <c r="H102" s="24">
        <f>18.54+0.35</f>
        <v>18.89</v>
      </c>
      <c r="I102" s="24">
        <f t="shared" si="21"/>
        <v>19.721160000000001</v>
      </c>
      <c r="J102" s="24">
        <f t="shared" si="21"/>
        <v>19.967674500000001</v>
      </c>
      <c r="K102" s="25">
        <f t="shared" si="22"/>
        <v>41532.762999999999</v>
      </c>
      <c r="L102" s="25" t="e">
        <f t="shared" si="23"/>
        <v>#REF!</v>
      </c>
      <c r="M102" s="25">
        <f t="shared" si="20"/>
        <v>2699.63</v>
      </c>
      <c r="N102" s="25">
        <f t="shared" si="16"/>
        <v>3177.26</v>
      </c>
      <c r="O102" s="25" t="e">
        <f t="shared" si="17"/>
        <v>#REF!</v>
      </c>
    </row>
    <row r="103" spans="1:15" s="21" customFormat="1" hidden="1" x14ac:dyDescent="0.25">
      <c r="A103" s="21" t="s">
        <v>62</v>
      </c>
      <c r="B103" s="21" t="s">
        <v>70</v>
      </c>
      <c r="C103" s="21" t="s">
        <v>189</v>
      </c>
      <c r="D103" s="21" t="s">
        <v>85</v>
      </c>
      <c r="E103" s="22">
        <v>1</v>
      </c>
      <c r="F103" s="21" t="s">
        <v>122</v>
      </c>
      <c r="G103" s="23">
        <v>2080</v>
      </c>
      <c r="H103" s="24">
        <f>32.5+0.04</f>
        <v>32.54</v>
      </c>
      <c r="I103" s="24">
        <f t="shared" si="21"/>
        <v>33.971760000000003</v>
      </c>
      <c r="J103" s="24">
        <f t="shared" si="21"/>
        <v>34.396407000000004</v>
      </c>
      <c r="K103" s="25">
        <f t="shared" si="22"/>
        <v>71544.527000000002</v>
      </c>
      <c r="L103" s="25" t="e">
        <f t="shared" si="23"/>
        <v>#REF!</v>
      </c>
      <c r="M103" s="25">
        <f t="shared" si="20"/>
        <v>4650.3900000000003</v>
      </c>
      <c r="N103" s="25">
        <f t="shared" si="16"/>
        <v>5473.16</v>
      </c>
      <c r="O103" s="25" t="e">
        <f t="shared" si="17"/>
        <v>#REF!</v>
      </c>
    </row>
    <row r="104" spans="1:15" s="21" customFormat="1" hidden="1" x14ac:dyDescent="0.25">
      <c r="A104" s="21" t="s">
        <v>62</v>
      </c>
      <c r="B104" s="21" t="s">
        <v>62</v>
      </c>
      <c r="C104" s="21" t="s">
        <v>242</v>
      </c>
      <c r="D104" s="21" t="s">
        <v>162</v>
      </c>
      <c r="E104" s="22">
        <v>0.09</v>
      </c>
      <c r="F104" s="21" t="s">
        <v>122</v>
      </c>
      <c r="G104" s="23">
        <v>2080</v>
      </c>
      <c r="H104" s="24">
        <v>28.37</v>
      </c>
      <c r="I104" s="24">
        <f t="shared" si="21"/>
        <v>29.618280000000002</v>
      </c>
      <c r="J104" s="24">
        <f t="shared" si="21"/>
        <v>29.988508500000002</v>
      </c>
      <c r="K104" s="25">
        <f t="shared" si="22"/>
        <v>5613.8490000000002</v>
      </c>
      <c r="L104" s="25" t="e">
        <f t="shared" si="23"/>
        <v>#REF!</v>
      </c>
      <c r="M104" s="25">
        <f t="shared" si="20"/>
        <v>364.9</v>
      </c>
      <c r="N104" s="25">
        <f t="shared" si="16"/>
        <v>429.46</v>
      </c>
      <c r="O104" s="25" t="e">
        <f t="shared" si="17"/>
        <v>#REF!</v>
      </c>
    </row>
    <row r="105" spans="1:15" s="21" customFormat="1" hidden="1" x14ac:dyDescent="0.25">
      <c r="A105" s="21" t="s">
        <v>62</v>
      </c>
      <c r="B105" s="21" t="s">
        <v>62</v>
      </c>
      <c r="C105" s="21" t="s">
        <v>145</v>
      </c>
      <c r="D105" s="21" t="s">
        <v>233</v>
      </c>
      <c r="E105" s="22">
        <v>0.09</v>
      </c>
      <c r="F105" s="21" t="s">
        <v>122</v>
      </c>
      <c r="G105" s="23">
        <v>2080</v>
      </c>
      <c r="H105" s="24">
        <v>79.33</v>
      </c>
      <c r="I105" s="24">
        <f t="shared" si="21"/>
        <v>82.820520000000002</v>
      </c>
      <c r="J105" s="24">
        <f t="shared" si="21"/>
        <v>83.855776500000005</v>
      </c>
      <c r="K105" s="25">
        <f t="shared" si="22"/>
        <v>15697.800999999999</v>
      </c>
      <c r="L105" s="25" t="e">
        <f t="shared" si="23"/>
        <v>#REF!</v>
      </c>
      <c r="M105" s="25">
        <f t="shared" si="20"/>
        <v>1020.36</v>
      </c>
      <c r="N105" s="25">
        <f t="shared" si="16"/>
        <v>1200.8800000000001</v>
      </c>
      <c r="O105" s="25" t="e">
        <f t="shared" si="17"/>
        <v>#REF!</v>
      </c>
    </row>
    <row r="106" spans="1:15" s="21" customFormat="1" hidden="1" x14ac:dyDescent="0.25">
      <c r="A106" s="21" t="s">
        <v>62</v>
      </c>
      <c r="B106" s="21" t="s">
        <v>62</v>
      </c>
      <c r="C106" s="21" t="s">
        <v>146</v>
      </c>
      <c r="D106" s="21" t="s">
        <v>143</v>
      </c>
      <c r="E106" s="22">
        <v>0.09</v>
      </c>
      <c r="F106" s="21" t="s">
        <v>122</v>
      </c>
      <c r="G106" s="23">
        <v>2080</v>
      </c>
      <c r="H106" s="24">
        <v>28.52</v>
      </c>
      <c r="I106" s="24">
        <f t="shared" si="21"/>
        <v>29.77488</v>
      </c>
      <c r="J106" s="24">
        <f t="shared" si="21"/>
        <v>30.147065999999999</v>
      </c>
      <c r="K106" s="25">
        <f t="shared" si="22"/>
        <v>5643.5309999999999</v>
      </c>
      <c r="L106" s="25" t="e">
        <f>healthcare*E106</f>
        <v>#REF!</v>
      </c>
      <c r="M106" s="25">
        <f t="shared" si="20"/>
        <v>366.83</v>
      </c>
      <c r="N106" s="25">
        <f t="shared" si="16"/>
        <v>431.73</v>
      </c>
      <c r="O106" s="25" t="e">
        <f t="shared" si="17"/>
        <v>#REF!</v>
      </c>
    </row>
    <row r="107" spans="1:15" s="21" customFormat="1" hidden="1" x14ac:dyDescent="0.25">
      <c r="A107" s="21" t="s">
        <v>62</v>
      </c>
      <c r="B107" s="21" t="s">
        <v>62</v>
      </c>
      <c r="C107" s="21" t="s">
        <v>125</v>
      </c>
      <c r="D107" s="21" t="s">
        <v>217</v>
      </c>
      <c r="E107" s="22">
        <v>0.09</v>
      </c>
      <c r="F107" s="21" t="s">
        <v>122</v>
      </c>
      <c r="G107" s="23">
        <v>2080</v>
      </c>
      <c r="H107" s="24">
        <v>48.69</v>
      </c>
      <c r="I107" s="24">
        <f t="shared" si="21"/>
        <v>50.832360000000001</v>
      </c>
      <c r="J107" s="24">
        <f t="shared" si="21"/>
        <v>51.467764500000001</v>
      </c>
      <c r="K107" s="25">
        <f t="shared" si="22"/>
        <v>9634.7659999999996</v>
      </c>
      <c r="L107" s="25" t="e">
        <f>healthcare*E107</f>
        <v>#REF!</v>
      </c>
      <c r="M107" s="25">
        <f t="shared" si="20"/>
        <v>626.26</v>
      </c>
      <c r="N107" s="25">
        <f t="shared" si="16"/>
        <v>737.06</v>
      </c>
      <c r="O107" s="25" t="e">
        <f t="shared" si="17"/>
        <v>#REF!</v>
      </c>
    </row>
    <row r="108" spans="1:15" s="21" customFormat="1" hidden="1" x14ac:dyDescent="0.25">
      <c r="A108" s="21" t="s">
        <v>62</v>
      </c>
      <c r="B108" s="21" t="s">
        <v>62</v>
      </c>
      <c r="C108" s="21" t="s">
        <v>138</v>
      </c>
      <c r="D108" s="21" t="s">
        <v>127</v>
      </c>
      <c r="E108" s="22">
        <v>0.05</v>
      </c>
      <c r="F108" s="21" t="s">
        <v>122</v>
      </c>
      <c r="G108" s="23">
        <v>2080</v>
      </c>
      <c r="H108" s="24">
        <v>28.24</v>
      </c>
      <c r="I108" s="24">
        <f t="shared" si="21"/>
        <v>29.482559999999999</v>
      </c>
      <c r="J108" s="24">
        <f t="shared" si="21"/>
        <v>29.851091999999998</v>
      </c>
      <c r="K108" s="25">
        <f t="shared" si="22"/>
        <v>3104.5140000000001</v>
      </c>
      <c r="L108" s="25" t="e">
        <f>healthcare*E108</f>
        <v>#REF!</v>
      </c>
      <c r="M108" s="25">
        <f t="shared" si="20"/>
        <v>201.79</v>
      </c>
      <c r="N108" s="25">
        <f t="shared" si="16"/>
        <v>237.5</v>
      </c>
      <c r="O108" s="25" t="e">
        <f t="shared" si="17"/>
        <v>#REF!</v>
      </c>
    </row>
    <row r="109" spans="1:15" s="21" customFormat="1" hidden="1" x14ac:dyDescent="0.25">
      <c r="A109" s="21" t="s">
        <v>62</v>
      </c>
      <c r="B109" s="21" t="s">
        <v>62</v>
      </c>
      <c r="C109" s="21" t="s">
        <v>124</v>
      </c>
      <c r="D109" s="21" t="s">
        <v>126</v>
      </c>
      <c r="E109" s="22">
        <v>0.14000000000000001</v>
      </c>
      <c r="F109" s="21" t="s">
        <v>122</v>
      </c>
      <c r="G109" s="23">
        <v>2080</v>
      </c>
      <c r="H109" s="24">
        <f>19.65+0.05</f>
        <v>19.7</v>
      </c>
      <c r="I109" s="24">
        <f t="shared" si="21"/>
        <v>20.566800000000001</v>
      </c>
      <c r="J109" s="24">
        <f t="shared" si="21"/>
        <v>20.823885000000001</v>
      </c>
      <c r="K109" s="25">
        <f t="shared" si="22"/>
        <v>6063.915</v>
      </c>
      <c r="L109" s="25" t="e">
        <f>healthcare*E109</f>
        <v>#REF!</v>
      </c>
      <c r="M109" s="25">
        <f t="shared" si="20"/>
        <v>394.15</v>
      </c>
      <c r="N109" s="25">
        <f t="shared" si="16"/>
        <v>463.89</v>
      </c>
      <c r="O109" s="25" t="e">
        <f t="shared" si="17"/>
        <v>#REF!</v>
      </c>
    </row>
    <row r="110" spans="1:15" s="21" customFormat="1" hidden="1" x14ac:dyDescent="0.25">
      <c r="A110" s="21" t="s">
        <v>58</v>
      </c>
      <c r="B110" s="21" t="s">
        <v>58</v>
      </c>
      <c r="C110" s="21" t="s">
        <v>144</v>
      </c>
      <c r="D110" s="21" t="s">
        <v>239</v>
      </c>
      <c r="E110" s="22">
        <v>0.01</v>
      </c>
      <c r="F110" s="21" t="s">
        <v>122</v>
      </c>
      <c r="G110" s="23">
        <v>2080</v>
      </c>
      <c r="H110" s="27">
        <v>28.37</v>
      </c>
      <c r="I110" s="24">
        <f t="shared" ref="I110:J126" si="24">+H110*S$2</f>
        <v>29.618280000000002</v>
      </c>
      <c r="J110" s="24">
        <f t="shared" si="24"/>
        <v>29.988508500000002</v>
      </c>
      <c r="K110" s="25">
        <f t="shared" si="22"/>
        <v>623.76099999999997</v>
      </c>
      <c r="L110" s="25" t="e">
        <f t="shared" ref="L110:L119" si="25">healthcare*E110</f>
        <v>#REF!</v>
      </c>
      <c r="M110" s="25">
        <f t="shared" si="20"/>
        <v>40.54</v>
      </c>
      <c r="N110" s="25">
        <f t="shared" si="16"/>
        <v>47.72</v>
      </c>
      <c r="O110" s="25" t="e">
        <f t="shared" si="17"/>
        <v>#REF!</v>
      </c>
    </row>
    <row r="111" spans="1:15" s="21" customFormat="1" hidden="1" x14ac:dyDescent="0.25">
      <c r="A111" s="21" t="s">
        <v>58</v>
      </c>
      <c r="B111" s="21" t="s">
        <v>58</v>
      </c>
      <c r="C111" s="21" t="s">
        <v>195</v>
      </c>
      <c r="D111" s="21" t="s">
        <v>55</v>
      </c>
      <c r="E111" s="22">
        <v>0.25</v>
      </c>
      <c r="F111" s="21" t="s">
        <v>122</v>
      </c>
      <c r="G111" s="23">
        <v>2080</v>
      </c>
      <c r="H111" s="24">
        <f>31.56+3.05</f>
        <v>34.61</v>
      </c>
      <c r="I111" s="24">
        <f t="shared" si="24"/>
        <v>36.132840000000002</v>
      </c>
      <c r="J111" s="24">
        <f t="shared" si="24"/>
        <v>36.584500499999997</v>
      </c>
      <c r="K111" s="25">
        <f t="shared" si="22"/>
        <v>19023.939999999999</v>
      </c>
      <c r="L111" s="25" t="e">
        <f t="shared" si="25"/>
        <v>#REF!</v>
      </c>
      <c r="M111" s="25">
        <f t="shared" si="20"/>
        <v>1236.56</v>
      </c>
      <c r="N111" s="25">
        <f t="shared" si="16"/>
        <v>1455.33</v>
      </c>
      <c r="O111" s="25" t="e">
        <f t="shared" si="17"/>
        <v>#REF!</v>
      </c>
    </row>
    <row r="112" spans="1:15" s="21" customFormat="1" hidden="1" x14ac:dyDescent="0.25">
      <c r="A112" s="21" t="s">
        <v>58</v>
      </c>
      <c r="B112" s="21" t="s">
        <v>58</v>
      </c>
      <c r="C112" s="21" t="s">
        <v>147</v>
      </c>
      <c r="D112" s="21" t="s">
        <v>36</v>
      </c>
      <c r="E112" s="22">
        <v>0.01</v>
      </c>
      <c r="F112" s="21" t="s">
        <v>122</v>
      </c>
      <c r="G112" s="23">
        <v>2080</v>
      </c>
      <c r="H112" s="24">
        <f>30.4+0.03</f>
        <v>30.43</v>
      </c>
      <c r="I112" s="24">
        <f t="shared" si="24"/>
        <v>31.768920000000001</v>
      </c>
      <c r="J112" s="24">
        <f t="shared" si="24"/>
        <v>32.166031500000003</v>
      </c>
      <c r="K112" s="25">
        <f t="shared" si="22"/>
        <v>669.053</v>
      </c>
      <c r="L112" s="25" t="e">
        <f t="shared" si="25"/>
        <v>#REF!</v>
      </c>
      <c r="M112" s="25">
        <f t="shared" si="20"/>
        <v>43.49</v>
      </c>
      <c r="N112" s="25">
        <f t="shared" si="16"/>
        <v>51.18</v>
      </c>
      <c r="O112" s="25" t="e">
        <f t="shared" si="17"/>
        <v>#REF!</v>
      </c>
    </row>
    <row r="113" spans="1:15" s="21" customFormat="1" hidden="1" x14ac:dyDescent="0.25">
      <c r="A113" s="21" t="s">
        <v>58</v>
      </c>
      <c r="B113" s="21" t="s">
        <v>58</v>
      </c>
      <c r="C113" t="s">
        <v>194</v>
      </c>
      <c r="D113" s="21" t="s">
        <v>68</v>
      </c>
      <c r="E113" s="22">
        <v>0.25</v>
      </c>
      <c r="F113" s="21" t="s">
        <v>122</v>
      </c>
      <c r="G113" s="23">
        <v>2080</v>
      </c>
      <c r="H113" s="24">
        <v>21.21</v>
      </c>
      <c r="I113" s="24">
        <f t="shared" si="24"/>
        <v>22.143240000000002</v>
      </c>
      <c r="J113" s="24">
        <f t="shared" si="24"/>
        <v>22.420030500000003</v>
      </c>
      <c r="K113" s="25">
        <f t="shared" si="22"/>
        <v>11658.415999999999</v>
      </c>
      <c r="L113" s="25" t="e">
        <f t="shared" si="25"/>
        <v>#REF!</v>
      </c>
      <c r="M113" s="25">
        <f t="shared" si="20"/>
        <v>757.8</v>
      </c>
      <c r="N113" s="25">
        <f t="shared" si="16"/>
        <v>891.87</v>
      </c>
      <c r="O113" s="25" t="e">
        <f t="shared" si="17"/>
        <v>#REF!</v>
      </c>
    </row>
    <row r="114" spans="1:15" s="21" customFormat="1" hidden="1" x14ac:dyDescent="0.25">
      <c r="A114" s="21" t="s">
        <v>58</v>
      </c>
      <c r="B114" s="21" t="s">
        <v>58</v>
      </c>
      <c r="C114" s="21" t="s">
        <v>148</v>
      </c>
      <c r="D114" s="21" t="s">
        <v>38</v>
      </c>
      <c r="E114" s="22">
        <v>0.01</v>
      </c>
      <c r="F114" s="21" t="s">
        <v>122</v>
      </c>
      <c r="G114" s="23">
        <v>2080</v>
      </c>
      <c r="H114" s="24">
        <v>30.46</v>
      </c>
      <c r="I114" s="24">
        <f t="shared" si="24"/>
        <v>31.800240000000002</v>
      </c>
      <c r="J114" s="24">
        <f t="shared" si="24"/>
        <v>32.197743000000003</v>
      </c>
      <c r="K114" s="25">
        <f t="shared" si="22"/>
        <v>669.71299999999997</v>
      </c>
      <c r="L114" s="25" t="e">
        <f t="shared" si="25"/>
        <v>#REF!</v>
      </c>
      <c r="M114" s="25">
        <f t="shared" si="20"/>
        <v>43.53</v>
      </c>
      <c r="N114" s="25">
        <f t="shared" si="16"/>
        <v>51.23</v>
      </c>
      <c r="O114" s="25" t="e">
        <f t="shared" si="17"/>
        <v>#REF!</v>
      </c>
    </row>
    <row r="115" spans="1:15" s="21" customFormat="1" hidden="1" x14ac:dyDescent="0.25">
      <c r="A115" s="21" t="s">
        <v>58</v>
      </c>
      <c r="B115" s="21" t="s">
        <v>58</v>
      </c>
      <c r="C115" s="21" t="s">
        <v>149</v>
      </c>
      <c r="D115" s="21" t="s">
        <v>40</v>
      </c>
      <c r="E115" s="22">
        <v>0.01</v>
      </c>
      <c r="F115" s="21" t="s">
        <v>122</v>
      </c>
      <c r="G115" s="23">
        <v>2080</v>
      </c>
      <c r="H115" s="24">
        <f>25.47+0.03</f>
        <v>25.5</v>
      </c>
      <c r="I115" s="24">
        <f t="shared" si="24"/>
        <v>26.622</v>
      </c>
      <c r="J115" s="24">
        <f t="shared" si="24"/>
        <v>26.954774999999998</v>
      </c>
      <c r="K115" s="25">
        <f t="shared" si="22"/>
        <v>560.65899999999999</v>
      </c>
      <c r="L115" s="25" t="e">
        <f t="shared" si="25"/>
        <v>#REF!</v>
      </c>
      <c r="M115" s="25">
        <f t="shared" si="20"/>
        <v>36.44</v>
      </c>
      <c r="N115" s="25">
        <f t="shared" si="16"/>
        <v>42.89</v>
      </c>
      <c r="O115" s="25" t="e">
        <f t="shared" si="17"/>
        <v>#REF!</v>
      </c>
    </row>
    <row r="116" spans="1:15" s="21" customFormat="1" hidden="1" x14ac:dyDescent="0.25">
      <c r="A116" s="21" t="s">
        <v>58</v>
      </c>
      <c r="B116" s="21" t="s">
        <v>58</v>
      </c>
      <c r="C116" s="21" t="s">
        <v>159</v>
      </c>
      <c r="D116" s="21" t="s">
        <v>50</v>
      </c>
      <c r="E116" s="22">
        <v>0.01</v>
      </c>
      <c r="F116" s="21" t="s">
        <v>122</v>
      </c>
      <c r="G116" s="23">
        <v>2080</v>
      </c>
      <c r="H116" s="24">
        <f>42.55+0.05+3.1</f>
        <v>45.699999999999996</v>
      </c>
      <c r="I116" s="24">
        <f t="shared" si="24"/>
        <v>47.710799999999999</v>
      </c>
      <c r="J116" s="24">
        <f t="shared" si="24"/>
        <v>48.307184999999997</v>
      </c>
      <c r="K116" s="25">
        <f t="shared" si="22"/>
        <v>1004.789</v>
      </c>
      <c r="L116" s="25" t="e">
        <f t="shared" si="25"/>
        <v>#REF!</v>
      </c>
      <c r="M116" s="25">
        <f t="shared" si="20"/>
        <v>65.31</v>
      </c>
      <c r="N116" s="25">
        <f t="shared" si="16"/>
        <v>76.87</v>
      </c>
      <c r="O116" s="25" t="e">
        <f t="shared" si="17"/>
        <v>#REF!</v>
      </c>
    </row>
    <row r="117" spans="1:15" s="21" customFormat="1" hidden="1" x14ac:dyDescent="0.25">
      <c r="A117" s="21" t="s">
        <v>58</v>
      </c>
      <c r="B117" s="21" t="s">
        <v>58</v>
      </c>
      <c r="C117" s="21" t="s">
        <v>242</v>
      </c>
      <c r="D117" s="21" t="s">
        <v>162</v>
      </c>
      <c r="E117" s="22">
        <v>0.01</v>
      </c>
      <c r="F117" s="21" t="s">
        <v>122</v>
      </c>
      <c r="G117" s="23">
        <v>2080</v>
      </c>
      <c r="H117" s="24">
        <v>28.37</v>
      </c>
      <c r="I117" s="24">
        <f t="shared" si="24"/>
        <v>29.618280000000002</v>
      </c>
      <c r="J117" s="24">
        <f t="shared" si="24"/>
        <v>29.988508500000002</v>
      </c>
      <c r="K117" s="25">
        <f t="shared" si="22"/>
        <v>623.76099999999997</v>
      </c>
      <c r="L117" s="25" t="e">
        <f t="shared" si="25"/>
        <v>#REF!</v>
      </c>
      <c r="M117" s="25">
        <f t="shared" si="20"/>
        <v>40.54</v>
      </c>
      <c r="N117" s="25">
        <f t="shared" si="16"/>
        <v>47.72</v>
      </c>
      <c r="O117" s="25" t="e">
        <f t="shared" si="17"/>
        <v>#REF!</v>
      </c>
    </row>
    <row r="118" spans="1:15" s="21" customFormat="1" hidden="1" x14ac:dyDescent="0.25">
      <c r="A118" s="21" t="s">
        <v>58</v>
      </c>
      <c r="B118" s="21" t="s">
        <v>58</v>
      </c>
      <c r="C118" s="21" t="s">
        <v>138</v>
      </c>
      <c r="D118" s="21" t="s">
        <v>26</v>
      </c>
      <c r="E118" s="22">
        <v>0.65</v>
      </c>
      <c r="F118" s="21" t="s">
        <v>122</v>
      </c>
      <c r="G118" s="23">
        <v>2080</v>
      </c>
      <c r="H118" s="24">
        <v>33.21</v>
      </c>
      <c r="I118" s="24">
        <f t="shared" si="24"/>
        <v>34.671240000000004</v>
      </c>
      <c r="J118" s="24">
        <f t="shared" si="24"/>
        <v>35.104630500000006</v>
      </c>
      <c r="K118" s="25">
        <f t="shared" si="22"/>
        <v>47461.46</v>
      </c>
      <c r="L118" s="25" t="e">
        <f t="shared" si="25"/>
        <v>#REF!</v>
      </c>
      <c r="M118" s="25">
        <f t="shared" si="20"/>
        <v>3084.99</v>
      </c>
      <c r="N118" s="25">
        <f t="shared" si="16"/>
        <v>3630.8</v>
      </c>
      <c r="O118" s="25" t="e">
        <f t="shared" si="17"/>
        <v>#REF!</v>
      </c>
    </row>
    <row r="119" spans="1:15" s="21" customFormat="1" hidden="1" x14ac:dyDescent="0.25">
      <c r="A119" s="21" t="s">
        <v>58</v>
      </c>
      <c r="B119" s="21" t="s">
        <v>58</v>
      </c>
      <c r="C119" s="21" t="s">
        <v>145</v>
      </c>
      <c r="D119" s="21" t="s">
        <v>233</v>
      </c>
      <c r="E119" s="22">
        <v>0.01</v>
      </c>
      <c r="F119" s="21" t="s">
        <v>122</v>
      </c>
      <c r="G119" s="23">
        <v>2080</v>
      </c>
      <c r="H119" s="24">
        <v>79.33</v>
      </c>
      <c r="I119" s="24">
        <f t="shared" si="24"/>
        <v>82.820520000000002</v>
      </c>
      <c r="J119" s="24">
        <f t="shared" si="24"/>
        <v>83.855776500000005</v>
      </c>
      <c r="K119" s="25">
        <f t="shared" si="22"/>
        <v>1744.2</v>
      </c>
      <c r="L119" s="25" t="e">
        <f t="shared" si="25"/>
        <v>#REF!</v>
      </c>
      <c r="M119" s="25">
        <f t="shared" si="20"/>
        <v>113.37</v>
      </c>
      <c r="N119" s="25">
        <f t="shared" si="16"/>
        <v>133.43</v>
      </c>
      <c r="O119" s="25" t="e">
        <f t="shared" si="17"/>
        <v>#REF!</v>
      </c>
    </row>
    <row r="120" spans="1:15" s="21" customFormat="1" hidden="1" x14ac:dyDescent="0.25">
      <c r="A120" s="21" t="s">
        <v>58</v>
      </c>
      <c r="B120" s="21" t="s">
        <v>58</v>
      </c>
      <c r="C120" s="21" t="s">
        <v>146</v>
      </c>
      <c r="D120" s="21" t="s">
        <v>143</v>
      </c>
      <c r="E120" s="22">
        <v>0.01</v>
      </c>
      <c r="F120" s="21" t="s">
        <v>122</v>
      </c>
      <c r="G120" s="23">
        <v>2080</v>
      </c>
      <c r="H120" s="24">
        <v>28.52</v>
      </c>
      <c r="I120" s="24">
        <f t="shared" si="24"/>
        <v>29.77488</v>
      </c>
      <c r="J120" s="24">
        <f t="shared" si="24"/>
        <v>30.147065999999999</v>
      </c>
      <c r="K120" s="25">
        <f t="shared" si="22"/>
        <v>627.05899999999997</v>
      </c>
      <c r="L120" s="25" t="e">
        <f>healthcare*E120</f>
        <v>#REF!</v>
      </c>
      <c r="M120" s="25">
        <f t="shared" si="20"/>
        <v>40.76</v>
      </c>
      <c r="N120" s="25">
        <f t="shared" si="16"/>
        <v>47.97</v>
      </c>
      <c r="O120" s="25" t="e">
        <f t="shared" si="17"/>
        <v>#REF!</v>
      </c>
    </row>
    <row r="121" spans="1:15" s="21" customFormat="1" hidden="1" x14ac:dyDescent="0.25">
      <c r="A121" s="21" t="s">
        <v>58</v>
      </c>
      <c r="B121" s="21" t="s">
        <v>58</v>
      </c>
      <c r="C121" s="21" t="s">
        <v>125</v>
      </c>
      <c r="D121" s="21" t="s">
        <v>217</v>
      </c>
      <c r="E121" s="22">
        <v>0.01</v>
      </c>
      <c r="F121" s="21" t="s">
        <v>122</v>
      </c>
      <c r="G121" s="23">
        <v>2080</v>
      </c>
      <c r="H121" s="24">
        <v>48.69</v>
      </c>
      <c r="I121" s="24">
        <f t="shared" si="24"/>
        <v>50.832360000000001</v>
      </c>
      <c r="J121" s="24">
        <f t="shared" si="24"/>
        <v>51.467764500000001</v>
      </c>
      <c r="K121" s="25">
        <f t="shared" si="22"/>
        <v>1070.53</v>
      </c>
      <c r="L121" s="25" t="e">
        <f>healthcare*E121</f>
        <v>#REF!</v>
      </c>
      <c r="M121" s="25">
        <f t="shared" si="20"/>
        <v>69.58</v>
      </c>
      <c r="N121" s="25">
        <f t="shared" si="16"/>
        <v>81.900000000000006</v>
      </c>
      <c r="O121" s="25" t="e">
        <f t="shared" si="17"/>
        <v>#REF!</v>
      </c>
    </row>
    <row r="122" spans="1:15" s="21" customFormat="1" hidden="1" x14ac:dyDescent="0.25">
      <c r="A122" s="21" t="s">
        <v>58</v>
      </c>
      <c r="B122" s="21" t="s">
        <v>58</v>
      </c>
      <c r="C122" s="21" t="s">
        <v>138</v>
      </c>
      <c r="D122" s="21" t="s">
        <v>127</v>
      </c>
      <c r="E122" s="22">
        <v>0.2</v>
      </c>
      <c r="F122" s="21" t="s">
        <v>122</v>
      </c>
      <c r="G122" s="23">
        <v>2080</v>
      </c>
      <c r="H122" s="24">
        <v>28.24</v>
      </c>
      <c r="I122" s="24">
        <f t="shared" si="24"/>
        <v>29.482559999999999</v>
      </c>
      <c r="J122" s="24">
        <f t="shared" si="24"/>
        <v>29.851091999999998</v>
      </c>
      <c r="K122" s="25">
        <f t="shared" si="22"/>
        <v>12418.054</v>
      </c>
      <c r="L122" s="25" t="e">
        <f>healthcare*E122</f>
        <v>#REF!</v>
      </c>
      <c r="M122" s="25">
        <f t="shared" si="20"/>
        <v>807.17</v>
      </c>
      <c r="N122" s="25">
        <f t="shared" si="16"/>
        <v>949.98</v>
      </c>
      <c r="O122" s="25" t="e">
        <f t="shared" si="17"/>
        <v>#REF!</v>
      </c>
    </row>
    <row r="123" spans="1:15" s="21" customFormat="1" hidden="1" x14ac:dyDescent="0.25">
      <c r="A123" s="21" t="s">
        <v>58</v>
      </c>
      <c r="B123" s="21" t="s">
        <v>58</v>
      </c>
      <c r="C123" s="21" t="s">
        <v>247</v>
      </c>
      <c r="D123" s="21" t="s">
        <v>162</v>
      </c>
      <c r="E123" s="22">
        <v>0.25</v>
      </c>
      <c r="F123" s="21" t="s">
        <v>122</v>
      </c>
      <c r="G123" s="23">
        <v>2080</v>
      </c>
      <c r="H123" s="24">
        <v>17</v>
      </c>
      <c r="I123" s="24">
        <f t="shared" si="24"/>
        <v>17.748000000000001</v>
      </c>
      <c r="J123" s="24">
        <f t="shared" si="24"/>
        <v>17.969850000000001</v>
      </c>
      <c r="K123" s="25">
        <f t="shared" si="22"/>
        <v>9344.3220000000001</v>
      </c>
      <c r="L123" s="25" t="e">
        <f>healthcare*E123</f>
        <v>#REF!</v>
      </c>
      <c r="M123" s="25">
        <f t="shared" si="20"/>
        <v>607.38</v>
      </c>
      <c r="N123" s="25">
        <f t="shared" si="16"/>
        <v>714.84</v>
      </c>
      <c r="O123" s="25" t="e">
        <f t="shared" si="17"/>
        <v>#REF!</v>
      </c>
    </row>
    <row r="124" spans="1:15" s="21" customFormat="1" hidden="1" x14ac:dyDescent="0.25">
      <c r="A124" s="21" t="s">
        <v>58</v>
      </c>
      <c r="B124" s="21" t="s">
        <v>58</v>
      </c>
      <c r="C124" s="21" t="s">
        <v>208</v>
      </c>
      <c r="D124" s="21" t="s">
        <v>227</v>
      </c>
      <c r="E124" s="22">
        <v>0.25</v>
      </c>
      <c r="F124" s="21" t="s">
        <v>122</v>
      </c>
      <c r="G124" s="23">
        <v>2080</v>
      </c>
      <c r="H124" s="24">
        <v>19.23</v>
      </c>
      <c r="I124" s="24">
        <f t="shared" si="24"/>
        <v>20.07612</v>
      </c>
      <c r="J124" s="24">
        <f t="shared" si="24"/>
        <v>20.327071499999999</v>
      </c>
      <c r="K124" s="25">
        <f t="shared" si="22"/>
        <v>10570.076999999999</v>
      </c>
      <c r="L124" s="25" t="e">
        <f t="shared" ref="L124" si="26">healthcare*E124</f>
        <v>#REF!</v>
      </c>
      <c r="M124" s="25">
        <f t="shared" si="20"/>
        <v>687.06</v>
      </c>
      <c r="N124" s="25">
        <f t="shared" si="16"/>
        <v>808.61</v>
      </c>
      <c r="O124" s="25" t="e">
        <f t="shared" si="17"/>
        <v>#REF!</v>
      </c>
    </row>
    <row r="125" spans="1:15" s="21" customFormat="1" hidden="1" x14ac:dyDescent="0.25">
      <c r="A125" s="21" t="s">
        <v>58</v>
      </c>
      <c r="B125" s="21" t="s">
        <v>58</v>
      </c>
      <c r="C125" s="21" t="s">
        <v>231</v>
      </c>
      <c r="D125" s="21" t="s">
        <v>230</v>
      </c>
      <c r="E125" s="22">
        <v>1</v>
      </c>
      <c r="F125" s="21" t="s">
        <v>122</v>
      </c>
      <c r="G125" s="23">
        <v>2080</v>
      </c>
      <c r="H125" s="24">
        <v>25</v>
      </c>
      <c r="I125" s="24">
        <f t="shared" si="24"/>
        <v>26.1</v>
      </c>
      <c r="J125" s="24">
        <f t="shared" si="24"/>
        <v>26.42625</v>
      </c>
      <c r="K125" s="25">
        <f t="shared" si="22"/>
        <v>54966.6</v>
      </c>
      <c r="L125" s="25" t="e">
        <f>healthcare*E125</f>
        <v>#REF!</v>
      </c>
      <c r="M125" s="25">
        <f t="shared" si="20"/>
        <v>3572.83</v>
      </c>
      <c r="N125" s="25">
        <f t="shared" si="16"/>
        <v>4204.9399999999996</v>
      </c>
      <c r="O125" s="25" t="e">
        <f t="shared" si="17"/>
        <v>#REF!</v>
      </c>
    </row>
    <row r="126" spans="1:15" s="21" customFormat="1" hidden="1" x14ac:dyDescent="0.25">
      <c r="A126" s="21" t="s">
        <v>58</v>
      </c>
      <c r="B126" s="21" t="s">
        <v>58</v>
      </c>
      <c r="C126" s="21" t="s">
        <v>124</v>
      </c>
      <c r="D126" s="21" t="s">
        <v>126</v>
      </c>
      <c r="E126" s="22">
        <v>0.01</v>
      </c>
      <c r="F126" s="21" t="s">
        <v>122</v>
      </c>
      <c r="G126" s="23">
        <v>2080</v>
      </c>
      <c r="H126" s="24">
        <f>19.65+0.05</f>
        <v>19.7</v>
      </c>
      <c r="I126" s="24">
        <f t="shared" si="24"/>
        <v>20.566800000000001</v>
      </c>
      <c r="J126" s="24">
        <f t="shared" si="24"/>
        <v>20.823885000000001</v>
      </c>
      <c r="K126" s="25">
        <f t="shared" si="22"/>
        <v>433.137</v>
      </c>
      <c r="L126" s="25" t="e">
        <f>healthcare*E126</f>
        <v>#REF!</v>
      </c>
      <c r="M126" s="25">
        <f t="shared" si="20"/>
        <v>28.15</v>
      </c>
      <c r="N126" s="25">
        <f t="shared" si="16"/>
        <v>33.130000000000003</v>
      </c>
      <c r="O126" s="25" t="e">
        <f t="shared" si="17"/>
        <v>#REF!</v>
      </c>
    </row>
    <row r="127" spans="1:15" s="21" customFormat="1" hidden="1" x14ac:dyDescent="0.25">
      <c r="A127" s="21" t="s">
        <v>19</v>
      </c>
      <c r="B127" s="21" t="s">
        <v>19</v>
      </c>
      <c r="C127" s="21" t="s">
        <v>144</v>
      </c>
      <c r="D127" s="21" t="s">
        <v>239</v>
      </c>
      <c r="E127" s="22">
        <v>0.2</v>
      </c>
      <c r="F127" s="21" t="s">
        <v>122</v>
      </c>
      <c r="G127" s="23">
        <v>2080</v>
      </c>
      <c r="H127" s="27">
        <v>28.37</v>
      </c>
      <c r="I127" s="24">
        <f t="shared" ref="I127:J166" si="27">+H127*S$2</f>
        <v>29.618280000000002</v>
      </c>
      <c r="J127" s="24">
        <f t="shared" si="27"/>
        <v>29.988508500000002</v>
      </c>
      <c r="K127" s="25">
        <f t="shared" si="22"/>
        <v>12475.22</v>
      </c>
      <c r="L127" s="25" t="e">
        <f t="shared" ref="L127:L156" si="28">healthcare*E127</f>
        <v>#REF!</v>
      </c>
      <c r="M127" s="25">
        <f t="shared" si="20"/>
        <v>810.89</v>
      </c>
      <c r="N127" s="25">
        <f t="shared" si="16"/>
        <v>954.35</v>
      </c>
      <c r="O127" s="25" t="e">
        <f t="shared" si="17"/>
        <v>#REF!</v>
      </c>
    </row>
    <row r="128" spans="1:15" s="21" customFormat="1" hidden="1" x14ac:dyDescent="0.25">
      <c r="A128" s="21" t="s">
        <v>19</v>
      </c>
      <c r="B128" s="21" t="s">
        <v>20</v>
      </c>
      <c r="C128" s="21" t="s">
        <v>200</v>
      </c>
      <c r="D128" t="s">
        <v>21</v>
      </c>
      <c r="E128" s="22">
        <v>1</v>
      </c>
      <c r="F128" s="21" t="s">
        <v>122</v>
      </c>
      <c r="G128" s="23">
        <v>2080</v>
      </c>
      <c r="H128" s="24">
        <v>25.31</v>
      </c>
      <c r="I128" s="24">
        <f t="shared" si="27"/>
        <v>26.423639999999999</v>
      </c>
      <c r="J128" s="24">
        <f t="shared" si="27"/>
        <v>26.753935499999997</v>
      </c>
      <c r="K128" s="25">
        <f t="shared" si="22"/>
        <v>55648.186000000002</v>
      </c>
      <c r="L128" s="25" t="e">
        <f t="shared" si="28"/>
        <v>#REF!</v>
      </c>
      <c r="M128" s="25">
        <f t="shared" si="20"/>
        <v>3617.13</v>
      </c>
      <c r="N128" s="25">
        <f t="shared" si="16"/>
        <v>4257.09</v>
      </c>
      <c r="O128" s="25" t="e">
        <f t="shared" si="17"/>
        <v>#REF!</v>
      </c>
    </row>
    <row r="129" spans="1:15" s="21" customFormat="1" hidden="1" x14ac:dyDescent="0.25">
      <c r="A129" s="21" t="s">
        <v>19</v>
      </c>
      <c r="B129" s="21" t="s">
        <v>27</v>
      </c>
      <c r="C129" s="21" t="s">
        <v>200</v>
      </c>
      <c r="D129" s="21" t="s">
        <v>228</v>
      </c>
      <c r="E129" s="22">
        <v>1</v>
      </c>
      <c r="F129" s="21" t="s">
        <v>122</v>
      </c>
      <c r="G129" s="23">
        <v>2080</v>
      </c>
      <c r="H129" s="24">
        <v>25</v>
      </c>
      <c r="I129" s="24">
        <f t="shared" si="27"/>
        <v>26.1</v>
      </c>
      <c r="J129" s="24">
        <f t="shared" si="27"/>
        <v>26.42625</v>
      </c>
      <c r="K129" s="25">
        <f t="shared" si="22"/>
        <v>54966.6</v>
      </c>
      <c r="L129" s="25" t="e">
        <f t="shared" si="28"/>
        <v>#REF!</v>
      </c>
      <c r="M129" s="25">
        <f t="shared" si="20"/>
        <v>3572.83</v>
      </c>
      <c r="N129" s="25">
        <f t="shared" si="16"/>
        <v>4204.9399999999996</v>
      </c>
      <c r="O129" s="25" t="e">
        <f t="shared" si="17"/>
        <v>#REF!</v>
      </c>
    </row>
    <row r="130" spans="1:15" s="21" customFormat="1" hidden="1" x14ac:dyDescent="0.25">
      <c r="A130" s="21" t="s">
        <v>19</v>
      </c>
      <c r="B130" s="21" t="s">
        <v>57</v>
      </c>
      <c r="C130" s="21" t="s">
        <v>195</v>
      </c>
      <c r="D130" s="21" t="s">
        <v>55</v>
      </c>
      <c r="E130" s="22">
        <v>0.25</v>
      </c>
      <c r="F130" s="21" t="s">
        <v>122</v>
      </c>
      <c r="G130" s="23">
        <v>2080</v>
      </c>
      <c r="H130" s="24">
        <f>31.56+3.05</f>
        <v>34.61</v>
      </c>
      <c r="I130" s="24">
        <f t="shared" si="27"/>
        <v>36.132840000000002</v>
      </c>
      <c r="J130" s="24">
        <f t="shared" si="27"/>
        <v>36.584500499999997</v>
      </c>
      <c r="K130" s="25">
        <f t="shared" si="22"/>
        <v>19023.939999999999</v>
      </c>
      <c r="L130" s="25" t="e">
        <f t="shared" si="28"/>
        <v>#REF!</v>
      </c>
      <c r="M130" s="25">
        <f t="shared" si="20"/>
        <v>1236.56</v>
      </c>
      <c r="N130" s="25">
        <f t="shared" si="16"/>
        <v>1455.33</v>
      </c>
      <c r="O130" s="25" t="e">
        <f t="shared" si="17"/>
        <v>#REF!</v>
      </c>
    </row>
    <row r="131" spans="1:15" s="21" customFormat="1" hidden="1" x14ac:dyDescent="0.25">
      <c r="A131" s="21" t="s">
        <v>19</v>
      </c>
      <c r="B131" s="21" t="s">
        <v>27</v>
      </c>
      <c r="C131" s="21" t="s">
        <v>200</v>
      </c>
      <c r="D131" s="21" t="s">
        <v>35</v>
      </c>
      <c r="E131" s="22">
        <v>1</v>
      </c>
      <c r="F131" s="21" t="s">
        <v>122</v>
      </c>
      <c r="G131" s="23">
        <v>2080</v>
      </c>
      <c r="H131" s="24">
        <v>25</v>
      </c>
      <c r="I131" s="24">
        <f t="shared" si="27"/>
        <v>26.1</v>
      </c>
      <c r="J131" s="24">
        <f t="shared" si="27"/>
        <v>26.42625</v>
      </c>
      <c r="K131" s="25">
        <f t="shared" si="22"/>
        <v>54966.6</v>
      </c>
      <c r="L131" s="25" t="e">
        <f t="shared" si="28"/>
        <v>#REF!</v>
      </c>
      <c r="M131" s="25">
        <f t="shared" si="20"/>
        <v>3572.83</v>
      </c>
      <c r="N131" s="25">
        <f t="shared" si="16"/>
        <v>4204.9399999999996</v>
      </c>
      <c r="O131" s="25" t="e">
        <f t="shared" si="17"/>
        <v>#REF!</v>
      </c>
    </row>
    <row r="132" spans="1:15" s="21" customFormat="1" hidden="1" x14ac:dyDescent="0.25">
      <c r="A132" s="21" t="s">
        <v>19</v>
      </c>
      <c r="B132" s="21" t="s">
        <v>56</v>
      </c>
      <c r="C132" s="21" t="s">
        <v>195</v>
      </c>
      <c r="D132" s="21" t="s">
        <v>55</v>
      </c>
      <c r="E132" s="22">
        <v>0.25</v>
      </c>
      <c r="F132" s="21" t="s">
        <v>122</v>
      </c>
      <c r="G132" s="23">
        <v>2080</v>
      </c>
      <c r="H132" s="24">
        <f>31.56+3.05</f>
        <v>34.61</v>
      </c>
      <c r="I132" s="24">
        <f t="shared" si="27"/>
        <v>36.132840000000002</v>
      </c>
      <c r="J132" s="24">
        <f t="shared" si="27"/>
        <v>36.584500499999997</v>
      </c>
      <c r="K132" s="25">
        <f t="shared" si="22"/>
        <v>19023.939999999999</v>
      </c>
      <c r="L132" s="25" t="e">
        <f t="shared" si="28"/>
        <v>#REF!</v>
      </c>
      <c r="M132" s="25">
        <f t="shared" si="20"/>
        <v>1236.56</v>
      </c>
      <c r="N132" s="25">
        <f t="shared" si="16"/>
        <v>1455.33</v>
      </c>
      <c r="O132" s="25" t="e">
        <f t="shared" si="17"/>
        <v>#REF!</v>
      </c>
    </row>
    <row r="133" spans="1:15" s="21" customFormat="1" hidden="1" x14ac:dyDescent="0.25">
      <c r="A133" s="21" t="s">
        <v>19</v>
      </c>
      <c r="B133" s="21" t="s">
        <v>27</v>
      </c>
      <c r="C133" s="21" t="s">
        <v>201</v>
      </c>
      <c r="D133" s="21" t="s">
        <v>233</v>
      </c>
      <c r="E133" s="22">
        <v>1</v>
      </c>
      <c r="F133" s="21" t="s">
        <v>122</v>
      </c>
      <c r="G133" s="23">
        <v>2080</v>
      </c>
      <c r="H133" s="24">
        <v>16.8</v>
      </c>
      <c r="I133" s="24">
        <f t="shared" si="27"/>
        <v>17.539200000000001</v>
      </c>
      <c r="J133" s="24">
        <f t="shared" si="27"/>
        <v>17.75844</v>
      </c>
      <c r="K133" s="25">
        <f t="shared" si="22"/>
        <v>36937.555</v>
      </c>
      <c r="L133" s="25" t="e">
        <f t="shared" si="28"/>
        <v>#REF!</v>
      </c>
      <c r="M133" s="25">
        <f t="shared" si="20"/>
        <v>2400.94</v>
      </c>
      <c r="N133" s="25">
        <f t="shared" si="16"/>
        <v>2825.72</v>
      </c>
      <c r="O133" s="25" t="e">
        <f t="shared" si="17"/>
        <v>#REF!</v>
      </c>
    </row>
    <row r="134" spans="1:15" s="21" customFormat="1" hidden="1" x14ac:dyDescent="0.25">
      <c r="A134" s="21" t="s">
        <v>19</v>
      </c>
      <c r="B134" s="21" t="s">
        <v>19</v>
      </c>
      <c r="C134" s="21" t="s">
        <v>147</v>
      </c>
      <c r="D134" s="21" t="s">
        <v>36</v>
      </c>
      <c r="E134" s="22">
        <v>0.75</v>
      </c>
      <c r="F134" s="21" t="s">
        <v>122</v>
      </c>
      <c r="G134" s="23">
        <v>2080</v>
      </c>
      <c r="H134" s="24">
        <f>30.4+0.03</f>
        <v>30.43</v>
      </c>
      <c r="I134" s="24">
        <f t="shared" si="27"/>
        <v>31.768920000000001</v>
      </c>
      <c r="J134" s="24">
        <f t="shared" si="27"/>
        <v>32.166031500000003</v>
      </c>
      <c r="K134" s="25">
        <f t="shared" si="22"/>
        <v>50179.008999999998</v>
      </c>
      <c r="L134" s="25" t="e">
        <f t="shared" si="28"/>
        <v>#REF!</v>
      </c>
      <c r="M134" s="25">
        <f t="shared" si="20"/>
        <v>3261.64</v>
      </c>
      <c r="N134" s="25">
        <f t="shared" si="16"/>
        <v>3838.69</v>
      </c>
      <c r="O134" s="25" t="e">
        <f t="shared" si="17"/>
        <v>#REF!</v>
      </c>
    </row>
    <row r="135" spans="1:15" s="21" customFormat="1" hidden="1" x14ac:dyDescent="0.25">
      <c r="A135" s="21" t="s">
        <v>19</v>
      </c>
      <c r="B135" s="21" t="s">
        <v>19</v>
      </c>
      <c r="C135" s="21" t="s">
        <v>141</v>
      </c>
      <c r="D135" s="21" t="s">
        <v>30</v>
      </c>
      <c r="E135" s="22">
        <v>0.05</v>
      </c>
      <c r="F135" s="21" t="s">
        <v>122</v>
      </c>
      <c r="G135" s="23">
        <v>2080</v>
      </c>
      <c r="H135" s="24">
        <v>26.08</v>
      </c>
      <c r="I135" s="24">
        <f t="shared" si="27"/>
        <v>27.227519999999998</v>
      </c>
      <c r="J135" s="24">
        <f t="shared" si="27"/>
        <v>27.567863999999997</v>
      </c>
      <c r="K135" s="25">
        <f t="shared" si="22"/>
        <v>2867.058</v>
      </c>
      <c r="L135" s="25" t="e">
        <f t="shared" si="28"/>
        <v>#REF!</v>
      </c>
      <c r="M135" s="25">
        <f t="shared" si="20"/>
        <v>186.36</v>
      </c>
      <c r="N135" s="25">
        <f t="shared" si="16"/>
        <v>219.33</v>
      </c>
      <c r="O135" s="25" t="e">
        <f t="shared" si="17"/>
        <v>#REF!</v>
      </c>
    </row>
    <row r="136" spans="1:15" s="21" customFormat="1" hidden="1" x14ac:dyDescent="0.25">
      <c r="A136" s="21" t="s">
        <v>19</v>
      </c>
      <c r="B136" s="21" t="s">
        <v>57</v>
      </c>
      <c r="C136" t="s">
        <v>194</v>
      </c>
      <c r="D136" s="21" t="s">
        <v>68</v>
      </c>
      <c r="E136" s="22">
        <v>0.25</v>
      </c>
      <c r="F136" s="21" t="s">
        <v>122</v>
      </c>
      <c r="G136" s="23">
        <v>2080</v>
      </c>
      <c r="H136" s="24">
        <v>21.21</v>
      </c>
      <c r="I136" s="24">
        <f t="shared" si="27"/>
        <v>22.143240000000002</v>
      </c>
      <c r="J136" s="24">
        <f t="shared" si="27"/>
        <v>22.420030500000003</v>
      </c>
      <c r="K136" s="25">
        <f t="shared" si="22"/>
        <v>11658.415999999999</v>
      </c>
      <c r="L136" s="25" t="e">
        <f t="shared" si="28"/>
        <v>#REF!</v>
      </c>
      <c r="M136" s="25">
        <f t="shared" si="20"/>
        <v>757.8</v>
      </c>
      <c r="N136" s="25">
        <f t="shared" si="16"/>
        <v>891.87</v>
      </c>
      <c r="O136" s="25" t="e">
        <f t="shared" si="17"/>
        <v>#REF!</v>
      </c>
    </row>
    <row r="137" spans="1:15" s="21" customFormat="1" hidden="1" x14ac:dyDescent="0.25">
      <c r="A137" s="21" t="s">
        <v>19</v>
      </c>
      <c r="B137" s="21" t="s">
        <v>57</v>
      </c>
      <c r="C137" s="21" t="s">
        <v>208</v>
      </c>
      <c r="D137" t="s">
        <v>227</v>
      </c>
      <c r="E137" s="22">
        <v>0.25</v>
      </c>
      <c r="F137" s="21" t="s">
        <v>122</v>
      </c>
      <c r="G137" s="23">
        <v>2080</v>
      </c>
      <c r="H137" s="24">
        <v>19.23</v>
      </c>
      <c r="I137" s="24">
        <f t="shared" si="27"/>
        <v>20.07612</v>
      </c>
      <c r="J137" s="24">
        <f t="shared" si="27"/>
        <v>20.327071499999999</v>
      </c>
      <c r="K137" s="25">
        <f t="shared" si="22"/>
        <v>10570.076999999999</v>
      </c>
      <c r="L137" s="25" t="e">
        <f t="shared" si="28"/>
        <v>#REF!</v>
      </c>
      <c r="M137" s="25">
        <f t="shared" si="20"/>
        <v>687.06</v>
      </c>
      <c r="N137" s="25">
        <f t="shared" si="16"/>
        <v>808.61</v>
      </c>
      <c r="O137" s="25" t="e">
        <f t="shared" si="17"/>
        <v>#REF!</v>
      </c>
    </row>
    <row r="138" spans="1:15" s="21" customFormat="1" hidden="1" x14ac:dyDescent="0.25">
      <c r="A138" s="21" t="s">
        <v>19</v>
      </c>
      <c r="B138" s="21" t="s">
        <v>56</v>
      </c>
      <c r="C138" s="21" t="s">
        <v>193</v>
      </c>
      <c r="D138" s="21" t="s">
        <v>64</v>
      </c>
      <c r="E138" s="22">
        <v>1</v>
      </c>
      <c r="F138" s="21" t="s">
        <v>122</v>
      </c>
      <c r="G138" s="23">
        <v>2080</v>
      </c>
      <c r="H138" s="24">
        <v>21.96</v>
      </c>
      <c r="I138" s="24">
        <f t="shared" si="27"/>
        <v>22.926240000000004</v>
      </c>
      <c r="J138" s="24">
        <f t="shared" si="27"/>
        <v>23.212818000000002</v>
      </c>
      <c r="K138" s="25">
        <f t="shared" si="22"/>
        <v>48282.661</v>
      </c>
      <c r="L138" s="25" t="e">
        <f t="shared" si="28"/>
        <v>#REF!</v>
      </c>
      <c r="M138" s="25">
        <f t="shared" si="20"/>
        <v>3138.37</v>
      </c>
      <c r="N138" s="25">
        <f t="shared" si="16"/>
        <v>3693.62</v>
      </c>
      <c r="O138" s="25" t="e">
        <f t="shared" si="17"/>
        <v>#REF!</v>
      </c>
    </row>
    <row r="139" spans="1:15" s="21" customFormat="1" hidden="1" x14ac:dyDescent="0.25">
      <c r="A139" s="21" t="s">
        <v>19</v>
      </c>
      <c r="B139" s="21" t="s">
        <v>20</v>
      </c>
      <c r="C139" s="21" t="s">
        <v>200</v>
      </c>
      <c r="D139" t="s">
        <v>86</v>
      </c>
      <c r="E139" s="22">
        <v>1</v>
      </c>
      <c r="F139" s="21" t="s">
        <v>122</v>
      </c>
      <c r="G139" s="23">
        <v>2080</v>
      </c>
      <c r="H139" s="24">
        <v>27.74</v>
      </c>
      <c r="I139" s="24">
        <f t="shared" si="27"/>
        <v>28.960560000000001</v>
      </c>
      <c r="J139" s="24">
        <f t="shared" si="27"/>
        <v>29.322566999999999</v>
      </c>
      <c r="K139" s="25">
        <f t="shared" si="22"/>
        <v>60990.938999999998</v>
      </c>
      <c r="L139" s="25" t="e">
        <f t="shared" si="28"/>
        <v>#REF!</v>
      </c>
      <c r="M139" s="25">
        <f t="shared" si="20"/>
        <v>3964.41</v>
      </c>
      <c r="N139" s="25">
        <f t="shared" si="16"/>
        <v>4665.8100000000004</v>
      </c>
      <c r="O139" s="25" t="e">
        <f t="shared" si="17"/>
        <v>#REF!</v>
      </c>
    </row>
    <row r="140" spans="1:15" s="21" customFormat="1" hidden="1" x14ac:dyDescent="0.25">
      <c r="A140" s="21" t="s">
        <v>19</v>
      </c>
      <c r="B140" s="21" t="s">
        <v>20</v>
      </c>
      <c r="C140" s="21" t="s">
        <v>198</v>
      </c>
      <c r="D140" t="s">
        <v>87</v>
      </c>
      <c r="E140" s="22">
        <v>1</v>
      </c>
      <c r="F140" s="21" t="s">
        <v>122</v>
      </c>
      <c r="G140" s="23">
        <v>2080</v>
      </c>
      <c r="H140" s="24">
        <v>32.380000000000003</v>
      </c>
      <c r="I140" s="24">
        <f t="shared" si="27"/>
        <v>33.804720000000003</v>
      </c>
      <c r="J140" s="24">
        <f t="shared" si="27"/>
        <v>34.227279000000003</v>
      </c>
      <c r="K140" s="25">
        <f t="shared" si="22"/>
        <v>71192.740000000005</v>
      </c>
      <c r="L140" s="25" t="e">
        <f t="shared" si="28"/>
        <v>#REF!</v>
      </c>
      <c r="M140" s="25">
        <f t="shared" si="20"/>
        <v>4627.53</v>
      </c>
      <c r="N140" s="25">
        <f t="shared" ref="N140:N166" si="29">ROUND(K140*0.0765,2)</f>
        <v>5446.24</v>
      </c>
      <c r="O140" s="25" t="e">
        <f t="shared" ref="O140:O166" si="30">SUM(K140:N140)</f>
        <v>#REF!</v>
      </c>
    </row>
    <row r="141" spans="1:15" s="21" customFormat="1" hidden="1" x14ac:dyDescent="0.25">
      <c r="A141" s="21" t="s">
        <v>19</v>
      </c>
      <c r="B141" s="21" t="s">
        <v>56</v>
      </c>
      <c r="C141" t="s">
        <v>194</v>
      </c>
      <c r="D141" s="21" t="s">
        <v>68</v>
      </c>
      <c r="E141" s="22">
        <v>0.25</v>
      </c>
      <c r="F141" s="21" t="s">
        <v>122</v>
      </c>
      <c r="G141" s="23">
        <v>2080</v>
      </c>
      <c r="H141" s="24">
        <v>21.21</v>
      </c>
      <c r="I141" s="24">
        <f t="shared" si="27"/>
        <v>22.143240000000002</v>
      </c>
      <c r="J141" s="24">
        <f t="shared" si="27"/>
        <v>22.420030500000003</v>
      </c>
      <c r="K141" s="25">
        <f t="shared" si="22"/>
        <v>11658.415999999999</v>
      </c>
      <c r="L141" s="25" t="e">
        <f t="shared" si="28"/>
        <v>#REF!</v>
      </c>
      <c r="M141" s="25">
        <f t="shared" si="20"/>
        <v>757.8</v>
      </c>
      <c r="N141" s="25">
        <f t="shared" si="29"/>
        <v>891.87</v>
      </c>
      <c r="O141" s="25" t="e">
        <f t="shared" si="30"/>
        <v>#REF!</v>
      </c>
    </row>
    <row r="142" spans="1:15" s="21" customFormat="1" hidden="1" x14ac:dyDescent="0.25">
      <c r="A142" s="21" t="s">
        <v>19</v>
      </c>
      <c r="B142" s="21" t="s">
        <v>56</v>
      </c>
      <c r="C142" s="21" t="s">
        <v>208</v>
      </c>
      <c r="D142" t="s">
        <v>227</v>
      </c>
      <c r="E142" s="22">
        <v>0.25</v>
      </c>
      <c r="F142" s="21" t="s">
        <v>122</v>
      </c>
      <c r="G142" s="23">
        <v>2080</v>
      </c>
      <c r="H142" s="24">
        <v>19.23</v>
      </c>
      <c r="I142" s="24">
        <f t="shared" si="27"/>
        <v>20.07612</v>
      </c>
      <c r="J142" s="24">
        <f t="shared" si="27"/>
        <v>20.327071499999999</v>
      </c>
      <c r="K142" s="25">
        <f t="shared" si="22"/>
        <v>10570.076999999999</v>
      </c>
      <c r="L142" s="25" t="e">
        <f t="shared" si="28"/>
        <v>#REF!</v>
      </c>
      <c r="M142" s="25">
        <f t="shared" si="20"/>
        <v>687.06</v>
      </c>
      <c r="N142" s="25">
        <f t="shared" si="29"/>
        <v>808.61</v>
      </c>
      <c r="O142" s="25" t="e">
        <f t="shared" si="30"/>
        <v>#REF!</v>
      </c>
    </row>
    <row r="143" spans="1:15" s="21" customFormat="1" hidden="1" x14ac:dyDescent="0.25">
      <c r="A143" s="21" t="s">
        <v>19</v>
      </c>
      <c r="B143" s="21" t="s">
        <v>56</v>
      </c>
      <c r="C143" t="s">
        <v>163</v>
      </c>
      <c r="D143" t="s">
        <v>226</v>
      </c>
      <c r="E143" s="22">
        <v>1</v>
      </c>
      <c r="F143" s="21" t="s">
        <v>122</v>
      </c>
      <c r="G143" s="23">
        <v>2080</v>
      </c>
      <c r="H143" s="24">
        <v>16</v>
      </c>
      <c r="I143" s="24">
        <f t="shared" si="27"/>
        <v>16.704000000000001</v>
      </c>
      <c r="J143" s="24">
        <f t="shared" si="27"/>
        <v>16.912800000000001</v>
      </c>
      <c r="K143" s="25">
        <f t="shared" si="22"/>
        <v>35178.624000000003</v>
      </c>
      <c r="L143" s="25" t="e">
        <f t="shared" si="28"/>
        <v>#REF!</v>
      </c>
      <c r="M143" s="25">
        <f t="shared" si="20"/>
        <v>2286.61</v>
      </c>
      <c r="N143" s="25">
        <f t="shared" si="29"/>
        <v>2691.16</v>
      </c>
      <c r="O143" s="25" t="e">
        <f t="shared" si="30"/>
        <v>#REF!</v>
      </c>
    </row>
    <row r="144" spans="1:15" s="28" customFormat="1" hidden="1" x14ac:dyDescent="0.25">
      <c r="A144" s="21" t="s">
        <v>19</v>
      </c>
      <c r="B144" s="21" t="s">
        <v>56</v>
      </c>
      <c r="C144" t="s">
        <v>247</v>
      </c>
      <c r="D144" s="21" t="s">
        <v>162</v>
      </c>
      <c r="E144" s="22">
        <v>0.25</v>
      </c>
      <c r="F144" s="21" t="s">
        <v>122</v>
      </c>
      <c r="G144" s="23">
        <v>2080</v>
      </c>
      <c r="H144" s="8">
        <v>17</v>
      </c>
      <c r="I144" s="24">
        <f t="shared" si="27"/>
        <v>17.748000000000001</v>
      </c>
      <c r="J144" s="24">
        <f t="shared" si="27"/>
        <v>17.969850000000001</v>
      </c>
      <c r="K144" s="25">
        <f t="shared" si="22"/>
        <v>9344.3220000000001</v>
      </c>
      <c r="L144" s="25" t="e">
        <f t="shared" si="28"/>
        <v>#REF!</v>
      </c>
      <c r="M144" s="25">
        <f t="shared" si="20"/>
        <v>607.38</v>
      </c>
      <c r="N144" s="25">
        <f t="shared" si="29"/>
        <v>714.84</v>
      </c>
      <c r="O144" s="25" t="e">
        <f t="shared" si="30"/>
        <v>#REF!</v>
      </c>
    </row>
    <row r="145" spans="1:15" s="28" customFormat="1" hidden="1" x14ac:dyDescent="0.25">
      <c r="A145" s="21" t="s">
        <v>19</v>
      </c>
      <c r="B145" s="21" t="s">
        <v>19</v>
      </c>
      <c r="C145" s="21" t="s">
        <v>148</v>
      </c>
      <c r="D145" s="21" t="s">
        <v>38</v>
      </c>
      <c r="E145" s="22">
        <v>0.2</v>
      </c>
      <c r="F145" s="21" t="s">
        <v>122</v>
      </c>
      <c r="G145" s="23">
        <v>2080</v>
      </c>
      <c r="H145" s="24">
        <v>30.46</v>
      </c>
      <c r="I145" s="24">
        <f t="shared" si="27"/>
        <v>31.800240000000002</v>
      </c>
      <c r="J145" s="24">
        <f t="shared" si="27"/>
        <v>32.197743000000003</v>
      </c>
      <c r="K145" s="25">
        <f t="shared" si="22"/>
        <v>13394.261</v>
      </c>
      <c r="L145" s="25" t="e">
        <f t="shared" si="28"/>
        <v>#REF!</v>
      </c>
      <c r="M145" s="25">
        <f t="shared" si="20"/>
        <v>870.63</v>
      </c>
      <c r="N145" s="25">
        <f t="shared" si="29"/>
        <v>1024.6600000000001</v>
      </c>
      <c r="O145" s="25" t="e">
        <f t="shared" si="30"/>
        <v>#REF!</v>
      </c>
    </row>
    <row r="146" spans="1:15" s="21" customFormat="1" hidden="1" x14ac:dyDescent="0.25">
      <c r="A146" s="21" t="s">
        <v>19</v>
      </c>
      <c r="B146" s="21" t="s">
        <v>56</v>
      </c>
      <c r="C146" t="s">
        <v>194</v>
      </c>
      <c r="D146" t="s">
        <v>91</v>
      </c>
      <c r="E146" s="22">
        <v>1</v>
      </c>
      <c r="F146" s="21" t="s">
        <v>122</v>
      </c>
      <c r="G146" s="23">
        <v>2080</v>
      </c>
      <c r="H146" s="24">
        <v>22.02</v>
      </c>
      <c r="I146" s="24">
        <f t="shared" si="27"/>
        <v>22.988880000000002</v>
      </c>
      <c r="J146" s="24">
        <f t="shared" si="27"/>
        <v>23.276241000000002</v>
      </c>
      <c r="K146" s="25">
        <f t="shared" si="22"/>
        <v>48414.580999999998</v>
      </c>
      <c r="L146" s="25" t="e">
        <f t="shared" si="28"/>
        <v>#REF!</v>
      </c>
      <c r="M146" s="25">
        <f t="shared" si="20"/>
        <v>3146.95</v>
      </c>
      <c r="N146" s="25">
        <f t="shared" si="29"/>
        <v>3703.72</v>
      </c>
      <c r="O146" s="25" t="e">
        <f t="shared" si="30"/>
        <v>#REF!</v>
      </c>
    </row>
    <row r="147" spans="1:15" s="21" customFormat="1" hidden="1" x14ac:dyDescent="0.25">
      <c r="A147" s="21" t="s">
        <v>19</v>
      </c>
      <c r="B147" s="21" t="s">
        <v>27</v>
      </c>
      <c r="C147" s="21" t="s">
        <v>203</v>
      </c>
      <c r="D147" s="21" t="s">
        <v>92</v>
      </c>
      <c r="E147" s="22">
        <v>1</v>
      </c>
      <c r="F147" s="21" t="s">
        <v>122</v>
      </c>
      <c r="G147" s="23">
        <v>2080</v>
      </c>
      <c r="H147" s="24">
        <f>34.68+2.47</f>
        <v>37.15</v>
      </c>
      <c r="I147" s="24">
        <f t="shared" si="27"/>
        <v>38.784599999999998</v>
      </c>
      <c r="J147" s="24">
        <f t="shared" si="27"/>
        <v>39.269407499999993</v>
      </c>
      <c r="K147" s="25">
        <f t="shared" si="22"/>
        <v>81680.368000000002</v>
      </c>
      <c r="L147" s="25" t="e">
        <f t="shared" si="28"/>
        <v>#REF!</v>
      </c>
      <c r="M147" s="25">
        <f t="shared" si="20"/>
        <v>5309.22</v>
      </c>
      <c r="N147" s="25">
        <f t="shared" si="29"/>
        <v>6248.55</v>
      </c>
      <c r="O147" s="25" t="e">
        <f t="shared" si="30"/>
        <v>#REF!</v>
      </c>
    </row>
    <row r="148" spans="1:15" s="21" customFormat="1" x14ac:dyDescent="0.25">
      <c r="A148" s="21" t="s">
        <v>19</v>
      </c>
      <c r="B148" s="21" t="s">
        <v>93</v>
      </c>
      <c r="D148" s="21" t="s">
        <v>94</v>
      </c>
      <c r="E148" s="22">
        <v>1</v>
      </c>
      <c r="F148" s="21" t="s">
        <v>122</v>
      </c>
      <c r="G148" s="23">
        <v>2080</v>
      </c>
      <c r="H148" s="24">
        <v>28.53</v>
      </c>
      <c r="I148" s="24">
        <f t="shared" si="27"/>
        <v>29.785320000000002</v>
      </c>
      <c r="J148" s="24">
        <f t="shared" si="27"/>
        <v>30.157636500000002</v>
      </c>
      <c r="K148" s="25">
        <f t="shared" si="22"/>
        <v>62727.883999999998</v>
      </c>
      <c r="L148" s="25" t="e">
        <f t="shared" si="28"/>
        <v>#REF!</v>
      </c>
      <c r="M148" s="25">
        <f t="shared" si="20"/>
        <v>4077.31</v>
      </c>
      <c r="N148" s="25">
        <f t="shared" si="29"/>
        <v>4798.68</v>
      </c>
      <c r="O148" s="25" t="e">
        <f t="shared" si="30"/>
        <v>#REF!</v>
      </c>
    </row>
    <row r="149" spans="1:15" s="21" customFormat="1" hidden="1" x14ac:dyDescent="0.25">
      <c r="A149" s="21" t="s">
        <v>19</v>
      </c>
      <c r="B149" s="21" t="s">
        <v>19</v>
      </c>
      <c r="C149" s="21" t="s">
        <v>149</v>
      </c>
      <c r="D149" s="21" t="s">
        <v>40</v>
      </c>
      <c r="E149" s="22">
        <v>0.2</v>
      </c>
      <c r="F149" s="21" t="s">
        <v>122</v>
      </c>
      <c r="G149" s="23">
        <v>2080</v>
      </c>
      <c r="H149" s="24">
        <f>25.47+0.03</f>
        <v>25.5</v>
      </c>
      <c r="I149" s="24">
        <f t="shared" si="27"/>
        <v>26.622</v>
      </c>
      <c r="J149" s="24">
        <f t="shared" si="27"/>
        <v>26.954774999999998</v>
      </c>
      <c r="K149" s="25">
        <f t="shared" si="22"/>
        <v>11213.186</v>
      </c>
      <c r="L149" s="25" t="e">
        <f t="shared" si="28"/>
        <v>#REF!</v>
      </c>
      <c r="M149" s="25">
        <f t="shared" si="20"/>
        <v>728.86</v>
      </c>
      <c r="N149" s="25">
        <f t="shared" si="29"/>
        <v>857.81</v>
      </c>
      <c r="O149" s="25" t="e">
        <f t="shared" si="30"/>
        <v>#REF!</v>
      </c>
    </row>
    <row r="150" spans="1:15" s="21" customFormat="1" hidden="1" x14ac:dyDescent="0.25">
      <c r="A150" s="21" t="s">
        <v>19</v>
      </c>
      <c r="B150" s="21" t="s">
        <v>19</v>
      </c>
      <c r="C150" s="21" t="s">
        <v>159</v>
      </c>
      <c r="D150" s="21" t="s">
        <v>50</v>
      </c>
      <c r="E150" s="22">
        <v>0.2</v>
      </c>
      <c r="F150" s="21" t="s">
        <v>122</v>
      </c>
      <c r="G150" s="23">
        <v>2080</v>
      </c>
      <c r="H150" s="24">
        <f>42.55+0.05+3.1</f>
        <v>45.699999999999996</v>
      </c>
      <c r="I150" s="24">
        <f t="shared" si="27"/>
        <v>47.710799999999999</v>
      </c>
      <c r="J150" s="24">
        <f t="shared" si="27"/>
        <v>48.307184999999997</v>
      </c>
      <c r="K150" s="25">
        <f t="shared" si="22"/>
        <v>20095.789000000001</v>
      </c>
      <c r="L150" s="25" t="e">
        <f t="shared" si="28"/>
        <v>#REF!</v>
      </c>
      <c r="M150" s="25">
        <f t="shared" ref="M150:M160" si="31">ROUND(+K150*0.065,2)</f>
        <v>1306.23</v>
      </c>
      <c r="N150" s="25">
        <f t="shared" si="29"/>
        <v>1537.33</v>
      </c>
      <c r="O150" s="25" t="e">
        <f t="shared" si="30"/>
        <v>#REF!</v>
      </c>
    </row>
    <row r="151" spans="1:15" s="21" customFormat="1" hidden="1" x14ac:dyDescent="0.25">
      <c r="A151" s="21" t="s">
        <v>19</v>
      </c>
      <c r="B151" s="21" t="s">
        <v>19</v>
      </c>
      <c r="C151" s="21" t="s">
        <v>242</v>
      </c>
      <c r="D151" s="21" t="s">
        <v>162</v>
      </c>
      <c r="E151" s="22">
        <v>0.2</v>
      </c>
      <c r="F151" s="21" t="s">
        <v>122</v>
      </c>
      <c r="G151" s="23">
        <v>2080</v>
      </c>
      <c r="H151" s="24">
        <v>28.37</v>
      </c>
      <c r="I151" s="24">
        <f t="shared" si="27"/>
        <v>29.618280000000002</v>
      </c>
      <c r="J151" s="24">
        <f t="shared" si="27"/>
        <v>29.988508500000002</v>
      </c>
      <c r="K151" s="25">
        <f t="shared" si="22"/>
        <v>12475.22</v>
      </c>
      <c r="L151" s="25" t="e">
        <f t="shared" si="28"/>
        <v>#REF!</v>
      </c>
      <c r="M151" s="25">
        <f t="shared" si="31"/>
        <v>810.89</v>
      </c>
      <c r="N151" s="25">
        <f t="shared" si="29"/>
        <v>954.35</v>
      </c>
      <c r="O151" s="25" t="e">
        <f t="shared" si="30"/>
        <v>#REF!</v>
      </c>
    </row>
    <row r="152" spans="1:15" s="21" customFormat="1" hidden="1" x14ac:dyDescent="0.25">
      <c r="A152" s="21" t="s">
        <v>19</v>
      </c>
      <c r="B152" s="21" t="s">
        <v>251</v>
      </c>
      <c r="C152" s="21" t="s">
        <v>138</v>
      </c>
      <c r="D152" s="21" t="s">
        <v>26</v>
      </c>
      <c r="E152" s="22">
        <v>0.3</v>
      </c>
      <c r="F152" s="21" t="s">
        <v>122</v>
      </c>
      <c r="G152" s="23">
        <v>2080</v>
      </c>
      <c r="H152" s="24">
        <v>33.21</v>
      </c>
      <c r="I152" s="24">
        <f t="shared" si="27"/>
        <v>34.671240000000004</v>
      </c>
      <c r="J152" s="24">
        <f t="shared" si="27"/>
        <v>35.104630500000006</v>
      </c>
      <c r="K152" s="25">
        <f t="shared" si="22"/>
        <v>21905.289000000001</v>
      </c>
      <c r="L152" s="25" t="e">
        <f t="shared" si="28"/>
        <v>#REF!</v>
      </c>
      <c r="M152" s="25">
        <f t="shared" si="31"/>
        <v>1423.84</v>
      </c>
      <c r="N152" s="25">
        <f t="shared" si="29"/>
        <v>1675.75</v>
      </c>
      <c r="O152" s="25" t="e">
        <f t="shared" si="30"/>
        <v>#REF!</v>
      </c>
    </row>
    <row r="153" spans="1:15" s="21" customFormat="1" hidden="1" x14ac:dyDescent="0.25">
      <c r="A153" s="21" t="s">
        <v>19</v>
      </c>
      <c r="B153" s="21" t="s">
        <v>20</v>
      </c>
      <c r="C153" s="21" t="s">
        <v>197</v>
      </c>
      <c r="D153" t="s">
        <v>102</v>
      </c>
      <c r="E153" s="22">
        <v>1</v>
      </c>
      <c r="F153" s="21" t="s">
        <v>122</v>
      </c>
      <c r="G153" s="23">
        <v>2080</v>
      </c>
      <c r="H153" s="24">
        <f>43.24+3.16</f>
        <v>46.400000000000006</v>
      </c>
      <c r="I153" s="24">
        <f t="shared" si="27"/>
        <v>48.441600000000008</v>
      </c>
      <c r="J153" s="24">
        <f t="shared" si="27"/>
        <v>49.047120000000007</v>
      </c>
      <c r="K153" s="25">
        <f t="shared" si="22"/>
        <v>102018.01</v>
      </c>
      <c r="L153" s="25" t="e">
        <f t="shared" si="28"/>
        <v>#REF!</v>
      </c>
      <c r="M153" s="25">
        <f t="shared" si="31"/>
        <v>6631.17</v>
      </c>
      <c r="N153" s="25">
        <f t="shared" si="29"/>
        <v>7804.38</v>
      </c>
      <c r="O153" s="25" t="e">
        <f t="shared" si="30"/>
        <v>#REF!</v>
      </c>
    </row>
    <row r="154" spans="1:15" s="21" customFormat="1" hidden="1" x14ac:dyDescent="0.25">
      <c r="A154" s="21" t="s">
        <v>19</v>
      </c>
      <c r="B154" s="21" t="s">
        <v>20</v>
      </c>
      <c r="C154" s="21" t="s">
        <v>201</v>
      </c>
      <c r="D154" t="s">
        <v>243</v>
      </c>
      <c r="E154" s="22">
        <v>1</v>
      </c>
      <c r="F154" s="21" t="s">
        <v>122</v>
      </c>
      <c r="G154" s="23">
        <v>2080</v>
      </c>
      <c r="H154" s="24">
        <v>16.8</v>
      </c>
      <c r="I154" s="24">
        <f t="shared" si="27"/>
        <v>17.539200000000001</v>
      </c>
      <c r="J154" s="24">
        <f t="shared" si="27"/>
        <v>17.75844</v>
      </c>
      <c r="K154" s="25">
        <f t="shared" si="22"/>
        <v>36937.555</v>
      </c>
      <c r="L154" s="25" t="e">
        <f t="shared" si="28"/>
        <v>#REF!</v>
      </c>
      <c r="M154" s="25">
        <f t="shared" si="31"/>
        <v>2400.94</v>
      </c>
      <c r="N154" s="25">
        <f t="shared" si="29"/>
        <v>2825.72</v>
      </c>
      <c r="O154" s="25" t="e">
        <f t="shared" si="30"/>
        <v>#REF!</v>
      </c>
    </row>
    <row r="155" spans="1:15" s="21" customFormat="1" hidden="1" x14ac:dyDescent="0.25">
      <c r="A155" s="21" t="s">
        <v>19</v>
      </c>
      <c r="B155" s="21" t="s">
        <v>20</v>
      </c>
      <c r="C155" s="21" t="s">
        <v>201</v>
      </c>
      <c r="D155" t="s">
        <v>250</v>
      </c>
      <c r="E155" s="22">
        <v>1</v>
      </c>
      <c r="F155" s="21" t="s">
        <v>122</v>
      </c>
      <c r="G155" s="23">
        <v>2080</v>
      </c>
      <c r="H155" s="24">
        <v>16.8</v>
      </c>
      <c r="I155" s="24">
        <f t="shared" si="27"/>
        <v>17.539200000000001</v>
      </c>
      <c r="J155" s="24">
        <f t="shared" si="27"/>
        <v>17.75844</v>
      </c>
      <c r="K155" s="25">
        <f t="shared" si="22"/>
        <v>36937.555</v>
      </c>
      <c r="L155" s="25" t="e">
        <f t="shared" si="28"/>
        <v>#REF!</v>
      </c>
      <c r="M155" s="25">
        <f t="shared" si="31"/>
        <v>2400.94</v>
      </c>
      <c r="N155" s="25">
        <f t="shared" si="29"/>
        <v>2825.72</v>
      </c>
      <c r="O155" s="25" t="e">
        <f t="shared" si="30"/>
        <v>#REF!</v>
      </c>
    </row>
    <row r="156" spans="1:15" s="21" customFormat="1" hidden="1" x14ac:dyDescent="0.25">
      <c r="A156" s="21" t="s">
        <v>19</v>
      </c>
      <c r="B156" s="21" t="s">
        <v>19</v>
      </c>
      <c r="C156" s="21" t="s">
        <v>145</v>
      </c>
      <c r="D156" s="21" t="s">
        <v>233</v>
      </c>
      <c r="E156" s="22">
        <v>0.2</v>
      </c>
      <c r="F156" s="21" t="s">
        <v>122</v>
      </c>
      <c r="G156" s="23">
        <v>2080</v>
      </c>
      <c r="H156" s="24">
        <v>79.33</v>
      </c>
      <c r="I156" s="24">
        <f t="shared" si="27"/>
        <v>82.820520000000002</v>
      </c>
      <c r="J156" s="24">
        <f t="shared" si="27"/>
        <v>83.855776500000005</v>
      </c>
      <c r="K156" s="25">
        <f t="shared" si="22"/>
        <v>34884.002999999997</v>
      </c>
      <c r="L156" s="25" t="e">
        <f t="shared" si="28"/>
        <v>#REF!</v>
      </c>
      <c r="M156" s="25">
        <f t="shared" si="31"/>
        <v>2267.46</v>
      </c>
      <c r="N156" s="25">
        <f t="shared" si="29"/>
        <v>2668.63</v>
      </c>
      <c r="O156" s="25" t="e">
        <f t="shared" si="30"/>
        <v>#REF!</v>
      </c>
    </row>
    <row r="157" spans="1:15" s="21" customFormat="1" hidden="1" x14ac:dyDescent="0.25">
      <c r="A157" s="21" t="s">
        <v>19</v>
      </c>
      <c r="B157" s="21" t="s">
        <v>20</v>
      </c>
      <c r="C157" s="21" t="s">
        <v>199</v>
      </c>
      <c r="D157" t="s">
        <v>123</v>
      </c>
      <c r="E157" s="22">
        <v>1</v>
      </c>
      <c r="F157" s="21" t="s">
        <v>122</v>
      </c>
      <c r="G157" s="23">
        <v>2080</v>
      </c>
      <c r="H157" s="24">
        <v>19.45</v>
      </c>
      <c r="I157" s="24">
        <f t="shared" si="27"/>
        <v>20.305800000000001</v>
      </c>
      <c r="J157" s="24">
        <f t="shared" si="27"/>
        <v>20.5596225</v>
      </c>
      <c r="K157" s="25">
        <f t="shared" ref="K157:K166" si="32">ROUND((+G157*E157)*J157,3)</f>
        <v>42764.014999999999</v>
      </c>
      <c r="L157" s="25" t="e">
        <f>healthcare*E157</f>
        <v>#REF!</v>
      </c>
      <c r="M157" s="25">
        <f t="shared" si="31"/>
        <v>2779.66</v>
      </c>
      <c r="N157" s="25">
        <f t="shared" si="29"/>
        <v>3271.45</v>
      </c>
      <c r="O157" s="25" t="e">
        <f t="shared" si="30"/>
        <v>#REF!</v>
      </c>
    </row>
    <row r="158" spans="1:15" s="21" customFormat="1" hidden="1" x14ac:dyDescent="0.25">
      <c r="A158" s="21" t="s">
        <v>19</v>
      </c>
      <c r="B158" s="21" t="s">
        <v>19</v>
      </c>
      <c r="C158" s="21" t="s">
        <v>146</v>
      </c>
      <c r="D158" s="21" t="s">
        <v>143</v>
      </c>
      <c r="E158" s="22">
        <v>0.2</v>
      </c>
      <c r="F158" s="21" t="s">
        <v>122</v>
      </c>
      <c r="G158" s="23">
        <v>2080</v>
      </c>
      <c r="H158" s="24">
        <v>28.52</v>
      </c>
      <c r="I158" s="24">
        <f t="shared" si="27"/>
        <v>29.77488</v>
      </c>
      <c r="J158" s="24">
        <f t="shared" si="27"/>
        <v>30.147065999999999</v>
      </c>
      <c r="K158" s="25">
        <f t="shared" si="32"/>
        <v>12541.179</v>
      </c>
      <c r="L158" s="25" t="e">
        <f>healthcare*E158</f>
        <v>#REF!</v>
      </c>
      <c r="M158" s="25">
        <f t="shared" si="31"/>
        <v>815.18</v>
      </c>
      <c r="N158" s="25">
        <f t="shared" si="29"/>
        <v>959.4</v>
      </c>
      <c r="O158" s="25" t="e">
        <f t="shared" si="30"/>
        <v>#REF!</v>
      </c>
    </row>
    <row r="159" spans="1:15" s="21" customFormat="1" hidden="1" x14ac:dyDescent="0.25">
      <c r="A159" s="21" t="s">
        <v>19</v>
      </c>
      <c r="B159" s="21" t="s">
        <v>19</v>
      </c>
      <c r="C159" s="21" t="s">
        <v>125</v>
      </c>
      <c r="D159" s="21" t="s">
        <v>217</v>
      </c>
      <c r="E159" s="22">
        <v>0.2</v>
      </c>
      <c r="F159" s="21" t="s">
        <v>122</v>
      </c>
      <c r="G159" s="23">
        <v>2080</v>
      </c>
      <c r="H159" s="24">
        <v>48.69</v>
      </c>
      <c r="I159" s="24">
        <f t="shared" si="27"/>
        <v>50.832360000000001</v>
      </c>
      <c r="J159" s="24">
        <f t="shared" si="27"/>
        <v>51.467764500000001</v>
      </c>
      <c r="K159" s="25">
        <f t="shared" si="32"/>
        <v>21410.59</v>
      </c>
      <c r="L159" s="25" t="e">
        <f>healthcare*E159</f>
        <v>#REF!</v>
      </c>
      <c r="M159" s="25">
        <f t="shared" si="31"/>
        <v>1391.69</v>
      </c>
      <c r="N159" s="25">
        <f t="shared" si="29"/>
        <v>1637.91</v>
      </c>
      <c r="O159" s="25" t="e">
        <f t="shared" si="30"/>
        <v>#REF!</v>
      </c>
    </row>
    <row r="160" spans="1:15" s="21" customFormat="1" hidden="1" x14ac:dyDescent="0.25">
      <c r="A160" s="21" t="s">
        <v>19</v>
      </c>
      <c r="B160" s="21" t="s">
        <v>57</v>
      </c>
      <c r="C160" t="s">
        <v>247</v>
      </c>
      <c r="D160" s="21" t="s">
        <v>162</v>
      </c>
      <c r="E160" s="22">
        <v>0.25</v>
      </c>
      <c r="F160" s="21" t="s">
        <v>122</v>
      </c>
      <c r="G160" s="23">
        <v>2080</v>
      </c>
      <c r="H160" s="24">
        <v>17</v>
      </c>
      <c r="I160" s="24">
        <f t="shared" si="27"/>
        <v>17.748000000000001</v>
      </c>
      <c r="J160" s="24">
        <f t="shared" si="27"/>
        <v>17.969850000000001</v>
      </c>
      <c r="K160" s="25">
        <f t="shared" si="32"/>
        <v>9344.3220000000001</v>
      </c>
      <c r="L160" s="25" t="e">
        <f>healthcare*E160</f>
        <v>#REF!</v>
      </c>
      <c r="M160" s="25">
        <f t="shared" si="31"/>
        <v>607.38</v>
      </c>
      <c r="N160" s="25">
        <f t="shared" si="29"/>
        <v>714.84</v>
      </c>
      <c r="O160" s="25" t="e">
        <f t="shared" si="30"/>
        <v>#REF!</v>
      </c>
    </row>
    <row r="161" spans="1:15" s="21" customFormat="1" hidden="1" x14ac:dyDescent="0.25">
      <c r="A161" s="21" t="s">
        <v>19</v>
      </c>
      <c r="B161" s="21" t="s">
        <v>20</v>
      </c>
      <c r="C161" s="21" t="s">
        <v>240</v>
      </c>
      <c r="D161" t="s">
        <v>114</v>
      </c>
      <c r="E161" s="22">
        <v>1</v>
      </c>
      <c r="F161" s="21" t="s">
        <v>121</v>
      </c>
      <c r="G161" s="23">
        <f>56*26</f>
        <v>1456</v>
      </c>
      <c r="H161" s="24">
        <v>21.61</v>
      </c>
      <c r="I161" s="24">
        <f t="shared" si="27"/>
        <v>22.560839999999999</v>
      </c>
      <c r="J161" s="24">
        <f t="shared" si="27"/>
        <v>22.842850499999997</v>
      </c>
      <c r="K161" s="25">
        <f t="shared" si="32"/>
        <v>33259.19</v>
      </c>
      <c r="L161" s="25">
        <v>0</v>
      </c>
      <c r="M161" s="25">
        <v>0</v>
      </c>
      <c r="N161" s="25">
        <f t="shared" si="29"/>
        <v>2544.33</v>
      </c>
      <c r="O161" s="25">
        <f t="shared" si="30"/>
        <v>35803.520000000004</v>
      </c>
    </row>
    <row r="162" spans="1:15" s="21" customFormat="1" hidden="1" x14ac:dyDescent="0.25">
      <c r="A162" s="21" t="s">
        <v>19</v>
      </c>
      <c r="B162" s="21" t="s">
        <v>56</v>
      </c>
      <c r="C162" t="s">
        <v>163</v>
      </c>
      <c r="D162" t="s">
        <v>225</v>
      </c>
      <c r="E162" s="7">
        <v>1</v>
      </c>
      <c r="F162" s="21" t="s">
        <v>122</v>
      </c>
      <c r="G162" s="23">
        <v>2080</v>
      </c>
      <c r="H162" s="24">
        <v>16</v>
      </c>
      <c r="I162" s="24">
        <f t="shared" si="27"/>
        <v>16.704000000000001</v>
      </c>
      <c r="J162" s="24">
        <f t="shared" si="27"/>
        <v>16.912800000000001</v>
      </c>
      <c r="K162" s="25">
        <f t="shared" si="32"/>
        <v>35178.624000000003</v>
      </c>
      <c r="L162" s="25" t="e">
        <f>healthcare*E162</f>
        <v>#REF!</v>
      </c>
      <c r="M162" s="25">
        <f>ROUND(+K162*0.065,2)</f>
        <v>2286.61</v>
      </c>
      <c r="N162" s="25">
        <f t="shared" si="29"/>
        <v>2691.16</v>
      </c>
      <c r="O162" s="25" t="e">
        <f t="shared" si="30"/>
        <v>#REF!</v>
      </c>
    </row>
    <row r="163" spans="1:15" s="21" customFormat="1" hidden="1" x14ac:dyDescent="0.25">
      <c r="A163" s="21" t="s">
        <v>19</v>
      </c>
      <c r="B163" s="21" t="s">
        <v>56</v>
      </c>
      <c r="C163" s="21" t="s">
        <v>193</v>
      </c>
      <c r="D163" s="21" t="s">
        <v>187</v>
      </c>
      <c r="E163" s="22">
        <v>1</v>
      </c>
      <c r="F163" s="21" t="s">
        <v>122</v>
      </c>
      <c r="G163" s="23">
        <v>1092</v>
      </c>
      <c r="H163" s="24">
        <v>16</v>
      </c>
      <c r="I163" s="24">
        <f t="shared" si="27"/>
        <v>16.704000000000001</v>
      </c>
      <c r="J163" s="24">
        <f t="shared" si="27"/>
        <v>16.912800000000001</v>
      </c>
      <c r="K163" s="25">
        <f t="shared" si="32"/>
        <v>18468.777999999998</v>
      </c>
      <c r="L163" s="25" t="e">
        <f>healthcare*E163</f>
        <v>#REF!</v>
      </c>
      <c r="M163" s="25">
        <f>ROUND(+K163*0.065,2)</f>
        <v>1200.47</v>
      </c>
      <c r="N163" s="25">
        <f t="shared" si="29"/>
        <v>1412.86</v>
      </c>
      <c r="O163" s="25" t="e">
        <f t="shared" si="30"/>
        <v>#REF!</v>
      </c>
    </row>
    <row r="164" spans="1:15" s="21" customFormat="1" hidden="1" x14ac:dyDescent="0.25">
      <c r="A164" s="21" t="s">
        <v>19</v>
      </c>
      <c r="B164" s="21" t="s">
        <v>19</v>
      </c>
      <c r="C164" s="21" t="s">
        <v>138</v>
      </c>
      <c r="D164" s="21" t="s">
        <v>127</v>
      </c>
      <c r="E164" s="22">
        <v>0.3</v>
      </c>
      <c r="F164" s="21" t="s">
        <v>122</v>
      </c>
      <c r="G164" s="23">
        <v>2080</v>
      </c>
      <c r="H164" s="24">
        <v>28.24</v>
      </c>
      <c r="I164" s="24">
        <f t="shared" si="27"/>
        <v>29.482559999999999</v>
      </c>
      <c r="J164" s="24">
        <f t="shared" si="27"/>
        <v>29.851091999999998</v>
      </c>
      <c r="K164" s="25">
        <f t="shared" si="32"/>
        <v>18627.080999999998</v>
      </c>
      <c r="L164" s="25" t="e">
        <f>healthcare*E164</f>
        <v>#REF!</v>
      </c>
      <c r="M164" s="25">
        <f>ROUND(+K164*0.065,2)</f>
        <v>1210.76</v>
      </c>
      <c r="N164" s="25">
        <f t="shared" si="29"/>
        <v>1424.97</v>
      </c>
      <c r="O164" s="25" t="e">
        <f t="shared" si="30"/>
        <v>#REF!</v>
      </c>
    </row>
    <row r="165" spans="1:15" s="21" customFormat="1" hidden="1" x14ac:dyDescent="0.25">
      <c r="A165" s="21" t="s">
        <v>19</v>
      </c>
      <c r="B165" s="21" t="s">
        <v>19</v>
      </c>
      <c r="C165" s="21" t="s">
        <v>124</v>
      </c>
      <c r="D165" s="21" t="s">
        <v>126</v>
      </c>
      <c r="E165" s="22">
        <v>0.75</v>
      </c>
      <c r="F165" s="21" t="s">
        <v>122</v>
      </c>
      <c r="G165" s="23">
        <v>2080</v>
      </c>
      <c r="H165" s="24">
        <f>19.65+0.05</f>
        <v>19.7</v>
      </c>
      <c r="I165" s="24">
        <f t="shared" si="27"/>
        <v>20.566800000000001</v>
      </c>
      <c r="J165" s="24">
        <f t="shared" si="27"/>
        <v>20.823885000000001</v>
      </c>
      <c r="K165" s="25">
        <f t="shared" si="32"/>
        <v>32485.260999999999</v>
      </c>
      <c r="L165" s="25" t="e">
        <f>healthcare*E165</f>
        <v>#REF!</v>
      </c>
      <c r="M165" s="25">
        <f>ROUND(+K165*0.065,2)</f>
        <v>2111.54</v>
      </c>
      <c r="N165" s="25">
        <f t="shared" si="29"/>
        <v>2485.12</v>
      </c>
      <c r="O165" s="25" t="e">
        <f t="shared" si="30"/>
        <v>#REF!</v>
      </c>
    </row>
    <row r="166" spans="1:15" s="21" customFormat="1" x14ac:dyDescent="0.25">
      <c r="A166" s="21" t="s">
        <v>19</v>
      </c>
      <c r="B166" s="21" t="s">
        <v>93</v>
      </c>
      <c r="D166" s="21" t="s">
        <v>196</v>
      </c>
      <c r="E166" s="22">
        <v>1</v>
      </c>
      <c r="F166" s="21" t="s">
        <v>122</v>
      </c>
      <c r="G166" s="23">
        <v>2080</v>
      </c>
      <c r="H166" s="24">
        <v>19.12</v>
      </c>
      <c r="I166" s="24">
        <f t="shared" si="27"/>
        <v>19.961280000000002</v>
      </c>
      <c r="J166" s="24">
        <f t="shared" si="27"/>
        <v>20.210796000000002</v>
      </c>
      <c r="K166" s="25">
        <f t="shared" si="32"/>
        <v>42038.455999999998</v>
      </c>
      <c r="L166" s="25" t="e">
        <f>healthcare*E166</f>
        <v>#REF!</v>
      </c>
      <c r="M166" s="25">
        <f>ROUND(+K166*0.065,2)</f>
        <v>2732.5</v>
      </c>
      <c r="N166" s="25">
        <f t="shared" si="29"/>
        <v>3215.94</v>
      </c>
      <c r="O166" s="25" t="e">
        <f t="shared" si="30"/>
        <v>#REF!</v>
      </c>
    </row>
    <row r="167" spans="1:15" s="21" customFormat="1" hidden="1" x14ac:dyDescent="0.25">
      <c r="A167" s="26" t="s">
        <v>213</v>
      </c>
      <c r="E167" s="22"/>
      <c r="G167" s="23"/>
      <c r="H167" s="24"/>
      <c r="I167" s="24"/>
      <c r="J167" s="24"/>
      <c r="K167" s="25">
        <f>SUM(K2:K166)</f>
        <v>5751466.3349999953</v>
      </c>
      <c r="L167" s="25" t="e">
        <f>SUM(L2:L166)</f>
        <v>#REF!</v>
      </c>
      <c r="M167" s="25" t="e">
        <f>SUM(M2:M166)</f>
        <v>#REF!</v>
      </c>
      <c r="N167" s="25">
        <f>SUM(N2:N166)</f>
        <v>439987.17999999976</v>
      </c>
      <c r="O167" s="25" t="e">
        <f>+#REF!+#REF!+#REF!+#REF!+#REF!+#REF!</f>
        <v>#REF!</v>
      </c>
    </row>
    <row r="168" spans="1:15" s="21" customFormat="1" x14ac:dyDescent="0.25">
      <c r="E168" s="22"/>
      <c r="G168" s="23"/>
      <c r="H168" s="24"/>
      <c r="I168" s="24"/>
      <c r="J168" s="24"/>
      <c r="K168" s="25"/>
      <c r="L168" s="25"/>
      <c r="M168" s="25"/>
      <c r="N168" s="25"/>
      <c r="O168" s="25"/>
    </row>
    <row r="169" spans="1:15" s="21" customFormat="1" x14ac:dyDescent="0.25">
      <c r="E169" s="22"/>
      <c r="G169" s="23"/>
      <c r="H169" s="24"/>
      <c r="I169" s="24"/>
      <c r="J169" s="24"/>
      <c r="K169" s="25"/>
      <c r="L169" s="25"/>
      <c r="M169" s="25"/>
      <c r="N169" s="25"/>
      <c r="O169" s="25"/>
    </row>
    <row r="171" spans="1:15" ht="10.15" customHeight="1" x14ac:dyDescent="0.25"/>
  </sheetData>
  <autoFilter ref="A1:O167" xr:uid="{00000000-0001-0000-0A00-000000000000}">
    <filterColumn colId="1">
      <filters>
        <filter val="Lift Station Maintenance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</vt:i4>
      </vt:variant>
    </vt:vector>
  </HeadingPairs>
  <TitlesOfParts>
    <vt:vector size="31" baseType="lpstr">
      <vt:lpstr>Salary Schedule</vt:lpstr>
      <vt:lpstr>FOR THE BOOK</vt:lpstr>
      <vt:lpstr>Sheet1</vt:lpstr>
      <vt:lpstr>WWTP</vt:lpstr>
      <vt:lpstr>WTP</vt:lpstr>
      <vt:lpstr> T&amp;D</vt:lpstr>
      <vt:lpstr>UTILITY FUND EXPENSE</vt:lpstr>
      <vt:lpstr>SEWER COLLECTIONS</vt:lpstr>
      <vt:lpstr>LIFT STATION MAINTENANCE</vt:lpstr>
      <vt:lpstr>STORMWATER FUND</vt:lpstr>
      <vt:lpstr>SANITATION</vt:lpstr>
      <vt:lpstr>CRA</vt:lpstr>
      <vt:lpstr>PIER</vt:lpstr>
      <vt:lpstr>STREETS</vt:lpstr>
      <vt:lpstr>RECREATION</vt:lpstr>
      <vt:lpstr>VOCA</vt:lpstr>
      <vt:lpstr>POLICE</vt:lpstr>
      <vt:lpstr>MAINTENANCE</vt:lpstr>
      <vt:lpstr>LIBRARY</vt:lpstr>
      <vt:lpstr>HR</vt:lpstr>
      <vt:lpstr>FIRE</vt:lpstr>
      <vt:lpstr>FINANCE</vt:lpstr>
      <vt:lpstr>EXECUTIVE</vt:lpstr>
      <vt:lpstr>PLANNING ZONING</vt:lpstr>
      <vt:lpstr>CLERK</vt:lpstr>
      <vt:lpstr>BEACH</vt:lpstr>
      <vt:lpstr>BCI</vt:lpstr>
      <vt:lpstr>Sheet8</vt:lpstr>
      <vt:lpstr>'Salary Schedule'!Print_Area</vt:lpstr>
      <vt:lpstr>'Salary Schedule'!Print_Titles</vt:lpstr>
      <vt:lpstr>SPLIT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Doyle</dc:creator>
  <cp:lastModifiedBy>Rhonda</cp:lastModifiedBy>
  <cp:lastPrinted>2025-07-07T19:14:36Z</cp:lastPrinted>
  <dcterms:created xsi:type="dcterms:W3CDTF">2022-05-24T19:53:19Z</dcterms:created>
  <dcterms:modified xsi:type="dcterms:W3CDTF">2025-07-07T19:38:36Z</dcterms:modified>
</cp:coreProperties>
</file>