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eam Drives\Finance\Finance K Drive\Patty\Enrollment\2018-19 Weekly Enrollment\"/>
    </mc:Choice>
  </mc:AlternateContent>
  <bookViews>
    <workbookView xWindow="0" yWindow="0" windowWidth="41280" windowHeight="12030"/>
  </bookViews>
  <sheets>
    <sheet name="  5-13-19" sheetId="1" r:id="rId1"/>
  </sheets>
  <externalReferences>
    <externalReference r:id="rId2"/>
  </externalReferences>
  <definedNames>
    <definedName name="date" localSheetId="0">#REF!</definedName>
    <definedName name="date">#REF!</definedName>
    <definedName name="_xlnm.Print_Area" localSheetId="0">'  5-13-19'!$A$1:$W$64</definedName>
    <definedName name="students" localSheetId="0">#REF!</definedName>
    <definedName name="studen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" i="1" l="1"/>
  <c r="P153" i="1" l="1"/>
  <c r="O153" i="1"/>
  <c r="N153" i="1"/>
  <c r="M153" i="1"/>
  <c r="L153" i="1"/>
  <c r="K153" i="1"/>
  <c r="J153" i="1"/>
  <c r="I153" i="1"/>
  <c r="H153" i="1"/>
  <c r="G153" i="1"/>
  <c r="F153" i="1"/>
  <c r="D153" i="1"/>
  <c r="C153" i="1"/>
  <c r="B153" i="1"/>
  <c r="T146" i="1"/>
  <c r="T142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2" i="1"/>
  <c r="T121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4" i="1"/>
  <c r="T103" i="1"/>
  <c r="T102" i="1"/>
  <c r="T101" i="1"/>
  <c r="T100" i="1"/>
  <c r="T99" i="1"/>
  <c r="T98" i="1"/>
  <c r="T97" i="1"/>
  <c r="T96" i="1"/>
  <c r="T95" i="1"/>
  <c r="T94" i="1"/>
  <c r="T92" i="1"/>
  <c r="T91" i="1"/>
  <c r="T88" i="1"/>
  <c r="T87" i="1"/>
  <c r="T86" i="1"/>
  <c r="T85" i="1"/>
  <c r="T84" i="1"/>
  <c r="T80" i="1"/>
  <c r="V79" i="1"/>
  <c r="U79" i="1"/>
  <c r="T79" i="1"/>
  <c r="T78" i="1"/>
  <c r="T77" i="1"/>
  <c r="T76" i="1"/>
  <c r="T75" i="1"/>
  <c r="T73" i="1"/>
  <c r="T71" i="1"/>
  <c r="T70" i="1"/>
  <c r="T69" i="1"/>
  <c r="T68" i="1"/>
  <c r="T67" i="1"/>
  <c r="T65" i="1"/>
  <c r="T63" i="1"/>
  <c r="T62" i="1"/>
  <c r="T61" i="1"/>
  <c r="T60" i="1"/>
  <c r="T59" i="1"/>
  <c r="T58" i="1"/>
  <c r="T57" i="1"/>
  <c r="T56" i="1"/>
  <c r="T55" i="1"/>
  <c r="T54" i="1"/>
  <c r="U53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S39" i="1"/>
  <c r="T39" i="1" s="1"/>
  <c r="S38" i="1"/>
  <c r="T38" i="1" s="1"/>
  <c r="T37" i="1"/>
  <c r="T36" i="1"/>
  <c r="T35" i="1"/>
  <c r="T34" i="1"/>
  <c r="T33" i="1"/>
  <c r="H28" i="1"/>
  <c r="M25" i="1"/>
  <c r="I25" i="1"/>
  <c r="G25" i="1"/>
  <c r="U24" i="1"/>
  <c r="Q22" i="1"/>
  <c r="U20" i="1"/>
  <c r="U22" i="1" s="1"/>
  <c r="S20" i="1"/>
  <c r="R19" i="1"/>
  <c r="Q19" i="1"/>
  <c r="O19" i="1"/>
  <c r="M19" i="1"/>
  <c r="L19" i="1"/>
  <c r="K19" i="1"/>
  <c r="M24" i="1" s="1"/>
  <c r="J19" i="1"/>
  <c r="I19" i="1"/>
  <c r="H19" i="1"/>
  <c r="I24" i="1" s="1"/>
  <c r="G19" i="1"/>
  <c r="G29" i="1" s="1"/>
  <c r="F19" i="1"/>
  <c r="F29" i="1" s="1"/>
  <c r="E19" i="1"/>
  <c r="E29" i="1" s="1"/>
  <c r="D19" i="1"/>
  <c r="D29" i="1" s="1"/>
  <c r="C19" i="1"/>
  <c r="C29" i="1" s="1"/>
  <c r="B19" i="1"/>
  <c r="B29" i="1" s="1"/>
  <c r="S17" i="1"/>
  <c r="S16" i="1"/>
  <c r="S15" i="1"/>
  <c r="S14" i="1"/>
  <c r="S13" i="1"/>
  <c r="S12" i="1"/>
  <c r="S11" i="1"/>
  <c r="S10" i="1"/>
  <c r="S9" i="1"/>
  <c r="S8" i="1"/>
  <c r="S7" i="1"/>
  <c r="S6" i="1"/>
  <c r="T6" i="1" s="1"/>
  <c r="S5" i="1"/>
  <c r="S4" i="1"/>
  <c r="S24" i="1" l="1"/>
  <c r="T24" i="1" s="1"/>
  <c r="U21" i="1"/>
  <c r="I26" i="1"/>
  <c r="S19" i="1"/>
  <c r="M26" i="1"/>
  <c r="G24" i="1"/>
  <c r="G26" i="1" s="1"/>
  <c r="S22" i="1"/>
  <c r="Q26" i="1" l="1"/>
  <c r="T22" i="1"/>
  <c r="S25" i="1"/>
</calcChain>
</file>

<file path=xl/sharedStrings.xml><?xml version="1.0" encoding="utf-8"?>
<sst xmlns="http://schemas.openxmlformats.org/spreadsheetml/2006/main" count="98" uniqueCount="88">
  <si>
    <t>Elementary School Sites</t>
  </si>
  <si>
    <t>Middle School Sites</t>
  </si>
  <si>
    <t>High School Sites</t>
  </si>
  <si>
    <t>Charter &amp; Flagler Virtual Schools</t>
  </si>
  <si>
    <t>TOTAL</t>
  </si>
  <si>
    <t>Change from</t>
  </si>
  <si>
    <t>BES 0022</t>
  </si>
  <si>
    <t>Rym 0051</t>
  </si>
  <si>
    <t>WES 0131</t>
  </si>
  <si>
    <t>OKES 0201</t>
  </si>
  <si>
    <t>BTES 0301</t>
  </si>
  <si>
    <t>BTMS</t>
  </si>
  <si>
    <t>ITMS</t>
  </si>
  <si>
    <t>MH</t>
  </si>
  <si>
    <t>FPC</t>
  </si>
  <si>
    <t>iFlagler</t>
  </si>
  <si>
    <t>McKay</t>
  </si>
  <si>
    <t>Imagine</t>
  </si>
  <si>
    <t>Palm Harbor</t>
  </si>
  <si>
    <t>DISTRICT</t>
  </si>
  <si>
    <t>Grade</t>
  </si>
  <si>
    <t>*  P-K ESE</t>
  </si>
  <si>
    <t>P-K</t>
  </si>
  <si>
    <t>KG</t>
  </si>
  <si>
    <t>K</t>
  </si>
  <si>
    <t>Grade 1</t>
  </si>
  <si>
    <t>1 grade</t>
  </si>
  <si>
    <t>Grade 2</t>
  </si>
  <si>
    <t>2 grade</t>
  </si>
  <si>
    <t>Grade 3</t>
  </si>
  <si>
    <t>3 grade</t>
  </si>
  <si>
    <t>Grade 4</t>
  </si>
  <si>
    <t>4 grade</t>
  </si>
  <si>
    <t>Grade 5</t>
  </si>
  <si>
    <t>5 grade</t>
  </si>
  <si>
    <t>Grade 6</t>
  </si>
  <si>
    <t>6 grade</t>
  </si>
  <si>
    <t>Grade 7</t>
  </si>
  <si>
    <t xml:space="preserve"> </t>
  </si>
  <si>
    <t>7 grade</t>
  </si>
  <si>
    <t>Grade 8</t>
  </si>
  <si>
    <t>8 grade</t>
  </si>
  <si>
    <t>Grade 9</t>
  </si>
  <si>
    <t>9 grade</t>
  </si>
  <si>
    <t>Grade 10</t>
  </si>
  <si>
    <t>10 grade</t>
  </si>
  <si>
    <t>Grade 11</t>
  </si>
  <si>
    <t>11 grade</t>
  </si>
  <si>
    <t>Grade 12</t>
  </si>
  <si>
    <t>12 grade</t>
  </si>
  <si>
    <t>ACTUAL ENROLLMENT</t>
  </si>
  <si>
    <t>DISTRICT ENROLLMENT</t>
  </si>
  <si>
    <t>Original Budget 18-19</t>
  </si>
  <si>
    <t>Budget</t>
  </si>
  <si>
    <t>SCHOOL CAPACITY</t>
  </si>
  <si>
    <t>School Capacity</t>
  </si>
  <si>
    <t>District Sch actual</t>
  </si>
  <si>
    <t>Charter &amp; Other Schools</t>
  </si>
  <si>
    <t>Elementary Capacity</t>
  </si>
  <si>
    <t>M/S Cap</t>
  </si>
  <si>
    <t>H.S. Cap</t>
  </si>
  <si>
    <t>EMPTY CLASSROOM SEATS</t>
  </si>
  <si>
    <t>additional seats</t>
  </si>
  <si>
    <t>PRE-K</t>
  </si>
  <si>
    <t>TOTAL PRE-K</t>
  </si>
  <si>
    <t>TOTAL WITH PRE-K</t>
  </si>
  <si>
    <t>Month Ending</t>
  </si>
  <si>
    <t>11/31/16</t>
  </si>
  <si>
    <t>PerCent Less</t>
  </si>
  <si>
    <t>FTE   2/28/2013</t>
  </si>
  <si>
    <t>FTE   10/29/2012</t>
  </si>
  <si>
    <t>FTE   2/27/2012</t>
  </si>
  <si>
    <t>FTE   10/17/2011</t>
  </si>
  <si>
    <t>FTE 2/28/2011</t>
  </si>
  <si>
    <t>FTE 10/30/2010</t>
  </si>
  <si>
    <t>FTE 2/22/2010</t>
  </si>
  <si>
    <t>FTE 10/27/2009</t>
  </si>
  <si>
    <t>FTE  2/28/2009</t>
  </si>
  <si>
    <t>FTE  10/27/2008</t>
  </si>
  <si>
    <t>FTE WEEK 1/28/2008</t>
  </si>
  <si>
    <t>FTE WEEK10/28/2007</t>
  </si>
  <si>
    <t>CLASS SIZE FOR CORE COURSES</t>
  </si>
  <si>
    <t xml:space="preserve">   FEB  2008</t>
  </si>
  <si>
    <t>Flagler County</t>
  </si>
  <si>
    <t>State Standards</t>
  </si>
  <si>
    <t>PK-3   GRADES  18students</t>
  </si>
  <si>
    <t xml:space="preserve"> 4  -  8  GRADES 22 students</t>
  </si>
  <si>
    <t xml:space="preserve"> 9   -  12  GRADES 25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</si>
</sst>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;[Red]#,##0"/>
    <numFmt numFmtId="165" formatCode="0.0%"/>
    <numFmt numFmtId="166" formatCode="0.0"/>
    <numFmt numFmtId="167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B05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sz val="11"/>
      <color rgb="FF00B050"/>
      <name val="Arial"/>
      <family val="2"/>
    </font>
    <font>
      <sz val="11"/>
      <color theme="1"/>
      <name val="Arial"/>
      <family val="2"/>
    </font>
    <font>
      <sz val="11"/>
      <color rgb="FFC00000"/>
      <name val="Arial"/>
      <family val="2"/>
    </font>
    <font>
      <sz val="11"/>
      <color rgb="FFFF0000"/>
      <name val="Arial"/>
      <family val="2"/>
    </font>
    <font>
      <b/>
      <sz val="11"/>
      <color rgb="FF00B0F0"/>
      <name val="Arial"/>
      <family val="2"/>
    </font>
    <font>
      <b/>
      <sz val="14"/>
      <color rgb="FF00B050"/>
      <name val="Arial"/>
      <family val="2"/>
    </font>
    <font>
      <b/>
      <sz val="12"/>
      <color rgb="FF00B050"/>
      <name val="Arial"/>
      <family val="2"/>
    </font>
    <font>
      <b/>
      <sz val="11"/>
      <color rgb="FF0070C0"/>
      <name val="Arial"/>
      <family val="2"/>
    </font>
    <font>
      <b/>
      <sz val="14"/>
      <color rgb="FFC00000"/>
      <name val="Arial"/>
      <family val="2"/>
    </font>
    <font>
      <b/>
      <sz val="12"/>
      <color theme="6" tint="-0.249977111117893"/>
      <name val="Arial"/>
      <family val="2"/>
    </font>
    <font>
      <b/>
      <sz val="11"/>
      <color theme="6" tint="-0.249977111117893"/>
      <name val="Arial"/>
      <family val="2"/>
    </font>
    <font>
      <sz val="11"/>
      <color theme="6" tint="-0.249977111117893"/>
      <name val="Arial"/>
      <family val="2"/>
    </font>
    <font>
      <b/>
      <sz val="12"/>
      <name val="Arial"/>
      <family val="2"/>
    </font>
    <font>
      <sz val="11"/>
      <color rgb="FF92D050"/>
      <name val="Arial"/>
      <family val="2"/>
    </font>
    <font>
      <b/>
      <sz val="11"/>
      <color rgb="FF92D050"/>
      <name val="Arial"/>
      <family val="2"/>
    </font>
    <font>
      <b/>
      <sz val="11"/>
      <color rgb="FF7030A0"/>
      <name val="Arial"/>
      <family val="2"/>
    </font>
    <font>
      <b/>
      <sz val="11"/>
      <color rgb="FF002060"/>
      <name val="Arial"/>
      <family val="2"/>
    </font>
    <font>
      <sz val="12"/>
      <name val="Arial"/>
      <family val="2"/>
    </font>
    <font>
      <sz val="12"/>
      <color rgb="FFC00000"/>
      <name val="Arial"/>
      <family val="2"/>
    </font>
    <font>
      <sz val="12"/>
      <color rgb="FF00B050"/>
      <name val="Arial"/>
      <family val="2"/>
    </font>
    <font>
      <sz val="12"/>
      <color rgb="FFFF0000"/>
      <name val="Arial"/>
      <family val="2"/>
    </font>
    <font>
      <b/>
      <sz val="12"/>
      <color rgb="FFC00000"/>
      <name val="Arial"/>
      <family val="2"/>
    </font>
    <font>
      <b/>
      <sz val="11"/>
      <color rgb="FF000000"/>
      <name val="Arial"/>
      <family val="2"/>
    </font>
    <font>
      <b/>
      <sz val="11"/>
      <color rgb="FF008000"/>
      <name val="Arial"/>
      <family val="2"/>
    </font>
    <font>
      <sz val="11"/>
      <color rgb="FF008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34" fillId="0" borderId="0" applyFont="0" applyFill="0" applyBorder="0" applyAlignment="0" applyProtection="0"/>
  </cellStyleXfs>
  <cellXfs count="261">
    <xf numFmtId="0" fontId="0" fillId="0" borderId="0" xfId="0"/>
    <xf numFmtId="14" fontId="2" fillId="0" borderId="0" xfId="1" applyNumberFormat="1" applyFont="1" applyAlignment="1"/>
    <xf numFmtId="0" fontId="3" fillId="0" borderId="5" xfId="1" applyFont="1" applyBorder="1"/>
    <xf numFmtId="0" fontId="3" fillId="0" borderId="0" xfId="1" applyFont="1"/>
    <xf numFmtId="0" fontId="4" fillId="0" borderId="0" xfId="1" applyFont="1" applyAlignment="1">
      <alignment horizontal="center"/>
    </xf>
    <xf numFmtId="14" fontId="4" fillId="0" borderId="7" xfId="1" applyNumberFormat="1" applyFont="1" applyBorder="1" applyAlignment="1">
      <alignment horizontal="center" wrapText="1"/>
    </xf>
    <xf numFmtId="0" fontId="5" fillId="0" borderId="0" xfId="1" applyFont="1" applyAlignment="1"/>
    <xf numFmtId="0" fontId="6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14" fontId="4" fillId="0" borderId="10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1" xfId="1" applyFont="1" applyBorder="1"/>
    <xf numFmtId="0" fontId="3" fillId="0" borderId="9" xfId="1" applyFont="1" applyBorder="1"/>
    <xf numFmtId="0" fontId="4" fillId="0" borderId="0" xfId="1" applyFont="1"/>
    <xf numFmtId="14" fontId="9" fillId="0" borderId="12" xfId="1" applyNumberFormat="1" applyFont="1" applyBorder="1"/>
    <xf numFmtId="0" fontId="3" fillId="0" borderId="0" xfId="1" applyFont="1" applyAlignment="1">
      <alignment horizontal="right"/>
    </xf>
    <xf numFmtId="0" fontId="9" fillId="0" borderId="0" xfId="1" applyFont="1" applyAlignment="1"/>
    <xf numFmtId="0" fontId="10" fillId="0" borderId="0" xfId="1" applyFont="1"/>
    <xf numFmtId="0" fontId="2" fillId="0" borderId="0" xfId="1" applyFont="1" applyFill="1"/>
    <xf numFmtId="0" fontId="10" fillId="0" borderId="11" xfId="1" applyFont="1" applyBorder="1"/>
    <xf numFmtId="0" fontId="10" fillId="0" borderId="9" xfId="1" applyFont="1" applyBorder="1"/>
    <xf numFmtId="0" fontId="10" fillId="0" borderId="0" xfId="1" applyFont="1" applyAlignment="1"/>
    <xf numFmtId="3" fontId="4" fillId="0" borderId="0" xfId="1" applyNumberFormat="1" applyFont="1"/>
    <xf numFmtId="3" fontId="4" fillId="2" borderId="12" xfId="1" applyNumberFormat="1" applyFont="1" applyFill="1" applyBorder="1"/>
    <xf numFmtId="0" fontId="8" fillId="0" borderId="0" xfId="1" applyFont="1" applyAlignment="1">
      <alignment horizontal="right"/>
    </xf>
    <xf numFmtId="0" fontId="9" fillId="0" borderId="0" xfId="1" applyFont="1"/>
    <xf numFmtId="0" fontId="3" fillId="0" borderId="0" xfId="1" applyFont="1" applyAlignment="1"/>
    <xf numFmtId="0" fontId="11" fillId="0" borderId="0" xfId="1" applyFont="1" applyAlignment="1"/>
    <xf numFmtId="3" fontId="2" fillId="0" borderId="0" xfId="1" applyNumberFormat="1" applyFont="1"/>
    <xf numFmtId="3" fontId="2" fillId="2" borderId="12" xfId="1" applyNumberFormat="1" applyFont="1" applyFill="1" applyBorder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1" applyFont="1" applyFill="1" applyAlignment="1">
      <alignment horizontal="right"/>
    </xf>
    <xf numFmtId="0" fontId="9" fillId="0" borderId="0" xfId="1" applyFont="1" applyAlignment="1">
      <alignment horizontal="right"/>
    </xf>
    <xf numFmtId="0" fontId="11" fillId="0" borderId="0" xfId="1" applyFont="1" applyAlignment="1">
      <alignment horizontal="right"/>
    </xf>
    <xf numFmtId="3" fontId="8" fillId="2" borderId="12" xfId="1" applyNumberFormat="1" applyFont="1" applyFill="1" applyBorder="1"/>
    <xf numFmtId="0" fontId="9" fillId="0" borderId="11" xfId="1" applyFont="1" applyBorder="1" applyAlignment="1"/>
    <xf numFmtId="0" fontId="3" fillId="0" borderId="9" xfId="1" applyFont="1" applyBorder="1" applyAlignment="1"/>
    <xf numFmtId="0" fontId="11" fillId="0" borderId="11" xfId="1" applyFont="1" applyBorder="1" applyAlignment="1"/>
    <xf numFmtId="0" fontId="3" fillId="0" borderId="13" xfId="1" applyFont="1" applyBorder="1" applyAlignment="1"/>
    <xf numFmtId="0" fontId="3" fillId="0" borderId="11" xfId="1" applyFont="1" applyBorder="1" applyAlignment="1"/>
    <xf numFmtId="3" fontId="8" fillId="0" borderId="0" xfId="1" applyNumberFormat="1" applyFont="1"/>
    <xf numFmtId="0" fontId="9" fillId="0" borderId="11" xfId="1" applyFont="1" applyBorder="1" applyAlignment="1">
      <alignment horizontal="right"/>
    </xf>
    <xf numFmtId="0" fontId="11" fillId="0" borderId="0" xfId="1" applyFont="1"/>
    <xf numFmtId="0" fontId="12" fillId="0" borderId="0" xfId="1" applyFont="1"/>
    <xf numFmtId="0" fontId="3" fillId="0" borderId="14" xfId="1" applyFont="1" applyBorder="1"/>
    <xf numFmtId="0" fontId="9" fillId="0" borderId="14" xfId="1" applyFont="1" applyBorder="1"/>
    <xf numFmtId="0" fontId="3" fillId="0" borderId="15" xfId="1" applyFont="1" applyBorder="1"/>
    <xf numFmtId="0" fontId="3" fillId="0" borderId="16" xfId="1" applyFont="1" applyBorder="1"/>
    <xf numFmtId="0" fontId="4" fillId="0" borderId="14" xfId="1" applyFont="1" applyBorder="1"/>
    <xf numFmtId="0" fontId="2" fillId="0" borderId="16" xfId="1" applyFont="1" applyBorder="1"/>
    <xf numFmtId="0" fontId="8" fillId="0" borderId="14" xfId="1" applyFont="1" applyBorder="1"/>
    <xf numFmtId="3" fontId="11" fillId="0" borderId="17" xfId="1" applyNumberFormat="1" applyFont="1" applyBorder="1"/>
    <xf numFmtId="0" fontId="13" fillId="2" borderId="0" xfId="1" applyFont="1" applyFill="1" applyAlignment="1">
      <alignment horizontal="right"/>
    </xf>
    <xf numFmtId="164" fontId="6" fillId="2" borderId="14" xfId="1" applyNumberFormat="1" applyFont="1" applyFill="1" applyBorder="1"/>
    <xf numFmtId="164" fontId="4" fillId="2" borderId="14" xfId="1" applyNumberFormat="1" applyFont="1" applyFill="1" applyBorder="1"/>
    <xf numFmtId="164" fontId="8" fillId="2" borderId="14" xfId="1" applyNumberFormat="1" applyFont="1" applyFill="1" applyBorder="1"/>
    <xf numFmtId="164" fontId="2" fillId="2" borderId="14" xfId="1" applyNumberFormat="1" applyFont="1" applyFill="1" applyBorder="1"/>
    <xf numFmtId="164" fontId="2" fillId="2" borderId="18" xfId="1" applyNumberFormat="1" applyFont="1" applyFill="1" applyBorder="1"/>
    <xf numFmtId="164" fontId="2" fillId="2" borderId="20" xfId="1" applyNumberFormat="1" applyFont="1" applyFill="1" applyBorder="1"/>
    <xf numFmtId="164" fontId="8" fillId="2" borderId="19" xfId="1" applyNumberFormat="1" applyFont="1" applyFill="1" applyBorder="1"/>
    <xf numFmtId="164" fontId="8" fillId="2" borderId="20" xfId="1" applyNumberFormat="1" applyFont="1" applyFill="1" applyBorder="1"/>
    <xf numFmtId="164" fontId="2" fillId="2" borderId="21" xfId="1" applyNumberFormat="1" applyFont="1" applyFill="1" applyBorder="1"/>
    <xf numFmtId="164" fontId="14" fillId="2" borderId="14" xfId="1" applyNumberFormat="1" applyFont="1" applyFill="1" applyBorder="1"/>
    <xf numFmtId="3" fontId="14" fillId="2" borderId="22" xfId="1" applyNumberFormat="1" applyFont="1" applyFill="1" applyBorder="1"/>
    <xf numFmtId="3" fontId="15" fillId="2" borderId="0" xfId="1" applyNumberFormat="1" applyFont="1" applyFill="1"/>
    <xf numFmtId="0" fontId="9" fillId="2" borderId="0" xfId="1" applyFont="1" applyFill="1"/>
    <xf numFmtId="0" fontId="16" fillId="0" borderId="0" xfId="1" applyFont="1" applyAlignment="1">
      <alignment horizontal="right"/>
    </xf>
    <xf numFmtId="164" fontId="16" fillId="0" borderId="0" xfId="1" applyNumberFormat="1" applyFont="1"/>
    <xf numFmtId="3" fontId="16" fillId="0" borderId="0" xfId="1" applyNumberFormat="1" applyFont="1"/>
    <xf numFmtId="3" fontId="17" fillId="0" borderId="12" xfId="1" applyNumberFormat="1" applyFont="1" applyBorder="1"/>
    <xf numFmtId="0" fontId="16" fillId="0" borderId="0" xfId="1" applyFont="1"/>
    <xf numFmtId="0" fontId="18" fillId="0" borderId="23" xfId="1" applyFont="1" applyBorder="1" applyAlignment="1">
      <alignment horizontal="right"/>
    </xf>
    <xf numFmtId="164" fontId="19" fillId="0" borderId="24" xfId="1" applyNumberFormat="1" applyFont="1" applyBorder="1"/>
    <xf numFmtId="164" fontId="19" fillId="0" borderId="24" xfId="1" applyNumberFormat="1" applyFont="1" applyFill="1" applyBorder="1"/>
    <xf numFmtId="164" fontId="19" fillId="0" borderId="24" xfId="1" applyNumberFormat="1" applyFont="1" applyBorder="1" applyAlignment="1"/>
    <xf numFmtId="0" fontId="20" fillId="0" borderId="24" xfId="1" applyFont="1" applyBorder="1" applyAlignment="1"/>
    <xf numFmtId="164" fontId="19" fillId="0" borderId="25" xfId="1" applyNumberFormat="1" applyFont="1" applyBorder="1"/>
    <xf numFmtId="164" fontId="4" fillId="0" borderId="0" xfId="1" applyNumberFormat="1" applyFont="1"/>
    <xf numFmtId="3" fontId="4" fillId="0" borderId="12" xfId="1" applyNumberFormat="1" applyFont="1" applyBorder="1"/>
    <xf numFmtId="0" fontId="2" fillId="0" borderId="0" xfId="1" applyFont="1"/>
    <xf numFmtId="0" fontId="19" fillId="0" borderId="23" xfId="1" applyFont="1" applyBorder="1" applyAlignment="1">
      <alignment horizontal="right"/>
    </xf>
    <xf numFmtId="164" fontId="2" fillId="0" borderId="0" xfId="1" applyNumberFormat="1" applyFont="1"/>
    <xf numFmtId="0" fontId="21" fillId="0" borderId="26" xfId="1" applyFont="1" applyBorder="1" applyAlignment="1"/>
    <xf numFmtId="0" fontId="18" fillId="0" borderId="27" xfId="1" applyFont="1" applyBorder="1" applyAlignment="1"/>
    <xf numFmtId="164" fontId="21" fillId="0" borderId="28" xfId="1" applyNumberFormat="1" applyFont="1" applyBorder="1"/>
    <xf numFmtId="3" fontId="15" fillId="0" borderId="0" xfId="1" applyNumberFormat="1" applyFont="1" applyFill="1"/>
    <xf numFmtId="164" fontId="14" fillId="0" borderId="0" xfId="1" applyNumberFormat="1" applyFont="1" applyFill="1"/>
    <xf numFmtId="3" fontId="14" fillId="2" borderId="12" xfId="1" applyNumberFormat="1" applyFont="1" applyFill="1" applyBorder="1"/>
    <xf numFmtId="164" fontId="4" fillId="0" borderId="0" xfId="1" applyNumberFormat="1" applyFont="1" applyFill="1"/>
    <xf numFmtId="0" fontId="4" fillId="0" borderId="0" xfId="1" applyFont="1" applyFill="1"/>
    <xf numFmtId="0" fontId="13" fillId="0" borderId="0" xfId="1" applyFont="1" applyAlignment="1">
      <alignment horizontal="right"/>
    </xf>
    <xf numFmtId="164" fontId="13" fillId="0" borderId="0" xfId="1" applyNumberFormat="1" applyFont="1" applyAlignment="1">
      <alignment horizontal="right"/>
    </xf>
    <xf numFmtId="164" fontId="13" fillId="0" borderId="0" xfId="1" applyNumberFormat="1" applyFont="1"/>
    <xf numFmtId="3" fontId="11" fillId="0" borderId="0" xfId="1" applyNumberFormat="1" applyFont="1"/>
    <xf numFmtId="164" fontId="8" fillId="0" borderId="0" xfId="1" applyNumberFormat="1" applyFont="1"/>
    <xf numFmtId="164" fontId="6" fillId="0" borderId="0" xfId="1" applyNumberFormat="1" applyFont="1"/>
    <xf numFmtId="164" fontId="9" fillId="0" borderId="0" xfId="1" applyNumberFormat="1" applyFont="1"/>
    <xf numFmtId="3" fontId="2" fillId="0" borderId="0" xfId="1" applyNumberFormat="1" applyFont="1" applyFill="1" applyAlignment="1">
      <alignment horizontal="right"/>
    </xf>
    <xf numFmtId="164" fontId="21" fillId="0" borderId="2" xfId="1" applyNumberFormat="1" applyFont="1" applyFill="1" applyBorder="1"/>
    <xf numFmtId="0" fontId="9" fillId="0" borderId="0" xfId="1" applyFont="1" applyFill="1"/>
    <xf numFmtId="14" fontId="2" fillId="0" borderId="0" xfId="1" applyNumberFormat="1" applyFont="1" applyAlignment="1">
      <alignment horizontal="right"/>
    </xf>
    <xf numFmtId="164" fontId="22" fillId="0" borderId="1" xfId="1" applyNumberFormat="1" applyFont="1" applyBorder="1"/>
    <xf numFmtId="164" fontId="23" fillId="0" borderId="1" xfId="1" applyNumberFormat="1" applyFont="1" applyBorder="1"/>
    <xf numFmtId="164" fontId="4" fillId="0" borderId="29" xfId="1" applyNumberFormat="1" applyFont="1" applyBorder="1"/>
    <xf numFmtId="3" fontId="9" fillId="0" borderId="0" xfId="1" applyNumberFormat="1" applyFont="1"/>
    <xf numFmtId="164" fontId="2" fillId="2" borderId="0" xfId="1" applyNumberFormat="1" applyFont="1" applyFill="1"/>
    <xf numFmtId="0" fontId="5" fillId="2" borderId="0" xfId="1" applyFont="1" applyFill="1" applyAlignment="1"/>
    <xf numFmtId="164" fontId="8" fillId="2" borderId="0" xfId="1" applyNumberFormat="1" applyFont="1" applyFill="1"/>
    <xf numFmtId="0" fontId="8" fillId="2" borderId="0" xfId="1" applyFont="1" applyFill="1" applyAlignment="1"/>
    <xf numFmtId="164" fontId="17" fillId="2" borderId="0" xfId="1" applyNumberFormat="1" applyFont="1" applyFill="1"/>
    <xf numFmtId="14" fontId="24" fillId="0" borderId="0" xfId="1" applyNumberFormat="1" applyFont="1" applyAlignment="1">
      <alignment horizontal="right"/>
    </xf>
    <xf numFmtId="164" fontId="2" fillId="0" borderId="1" xfId="1" applyNumberFormat="1" applyFont="1" applyBorder="1"/>
    <xf numFmtId="164" fontId="8" fillId="0" borderId="1" xfId="1" applyNumberFormat="1" applyFont="1" applyBorder="1"/>
    <xf numFmtId="164" fontId="24" fillId="0" borderId="0" xfId="1" applyNumberFormat="1" applyFont="1"/>
    <xf numFmtId="164" fontId="25" fillId="0" borderId="0" xfId="1" applyNumberFormat="1" applyFont="1"/>
    <xf numFmtId="3" fontId="24" fillId="0" borderId="0" xfId="1" applyNumberFormat="1" applyFont="1"/>
    <xf numFmtId="3" fontId="6" fillId="0" borderId="0" xfId="1" applyNumberFormat="1" applyFont="1"/>
    <xf numFmtId="165" fontId="6" fillId="0" borderId="0" xfId="1" applyNumberFormat="1" applyFont="1"/>
    <xf numFmtId="165" fontId="3" fillId="0" borderId="0" xfId="1" applyNumberFormat="1" applyFont="1"/>
    <xf numFmtId="3" fontId="3" fillId="0" borderId="0" xfId="1" applyNumberFormat="1" applyFont="1"/>
    <xf numFmtId="17" fontId="3" fillId="0" borderId="0" xfId="1" applyNumberFormat="1" applyFont="1"/>
    <xf numFmtId="14" fontId="26" fillId="0" borderId="0" xfId="1" applyNumberFormat="1" applyFont="1" applyAlignment="1">
      <alignment horizontal="right"/>
    </xf>
    <xf numFmtId="3" fontId="27" fillId="0" borderId="0" xfId="1" applyNumberFormat="1" applyFont="1"/>
    <xf numFmtId="3" fontId="28" fillId="0" borderId="0" xfId="1" applyNumberFormat="1" applyFont="1"/>
    <xf numFmtId="3" fontId="29" fillId="0" borderId="0" xfId="1" applyNumberFormat="1" applyFont="1"/>
    <xf numFmtId="3" fontId="26" fillId="0" borderId="0" xfId="1" applyNumberFormat="1" applyFont="1"/>
    <xf numFmtId="3" fontId="30" fillId="0" borderId="0" xfId="1" applyNumberFormat="1" applyFont="1"/>
    <xf numFmtId="14" fontId="3" fillId="0" borderId="0" xfId="1" applyNumberFormat="1" applyFont="1" applyAlignment="1">
      <alignment horizontal="right"/>
    </xf>
    <xf numFmtId="3" fontId="12" fillId="0" borderId="0" xfId="1" applyNumberFormat="1" applyFont="1"/>
    <xf numFmtId="3" fontId="13" fillId="0" borderId="0" xfId="1" applyNumberFormat="1" applyFont="1" applyAlignment="1">
      <alignment horizontal="right"/>
    </xf>
    <xf numFmtId="164" fontId="2" fillId="0" borderId="0" xfId="1" applyNumberFormat="1" applyFont="1" applyBorder="1"/>
    <xf numFmtId="164" fontId="4" fillId="0" borderId="0" xfId="1" applyNumberFormat="1" applyFont="1" applyBorder="1"/>
    <xf numFmtId="164" fontId="3" fillId="0" borderId="0" xfId="1" applyNumberFormat="1" applyFont="1" applyBorder="1"/>
    <xf numFmtId="164" fontId="8" fillId="0" borderId="0" xfId="1" applyNumberFormat="1" applyFont="1" applyBorder="1"/>
    <xf numFmtId="0" fontId="3" fillId="0" borderId="0" xfId="1" applyFont="1" applyBorder="1"/>
    <xf numFmtId="3" fontId="4" fillId="0" borderId="0" xfId="1" applyNumberFormat="1" applyFont="1" applyBorder="1"/>
    <xf numFmtId="3" fontId="4" fillId="0" borderId="0" xfId="1" applyNumberFormat="1" applyFont="1" applyAlignment="1"/>
    <xf numFmtId="14" fontId="3" fillId="3" borderId="0" xfId="1" applyNumberFormat="1" applyFont="1" applyFill="1" applyAlignment="1">
      <alignment horizontal="right"/>
    </xf>
    <xf numFmtId="3" fontId="6" fillId="3" borderId="0" xfId="1" applyNumberFormat="1" applyFont="1" applyFill="1"/>
    <xf numFmtId="3" fontId="4" fillId="3" borderId="0" xfId="1" applyNumberFormat="1" applyFont="1" applyFill="1"/>
    <xf numFmtId="3" fontId="8" fillId="3" borderId="0" xfId="1" applyNumberFormat="1" applyFont="1" applyFill="1"/>
    <xf numFmtId="3" fontId="2" fillId="3" borderId="0" xfId="1" applyNumberFormat="1" applyFont="1" applyFill="1"/>
    <xf numFmtId="3" fontId="5" fillId="0" borderId="0" xfId="1" applyNumberFormat="1" applyFont="1" applyAlignment="1"/>
    <xf numFmtId="14" fontId="11" fillId="0" borderId="0" xfId="1" applyNumberFormat="1" applyFont="1" applyAlignment="1">
      <alignment horizontal="right"/>
    </xf>
    <xf numFmtId="14" fontId="9" fillId="0" borderId="0" xfId="1" applyNumberFormat="1" applyFont="1" applyAlignment="1">
      <alignment horizontal="right"/>
    </xf>
    <xf numFmtId="14" fontId="9" fillId="3" borderId="0" xfId="1" applyNumberFormat="1" applyFont="1" applyFill="1" applyAlignment="1">
      <alignment horizontal="right"/>
    </xf>
    <xf numFmtId="3" fontId="11" fillId="3" borderId="0" xfId="1" applyNumberFormat="1" applyFont="1" applyFill="1"/>
    <xf numFmtId="3" fontId="3" fillId="3" borderId="0" xfId="1" applyNumberFormat="1" applyFont="1" applyFill="1"/>
    <xf numFmtId="17" fontId="2" fillId="0" borderId="0" xfId="1" applyNumberFormat="1" applyFont="1" applyFill="1"/>
    <xf numFmtId="0" fontId="31" fillId="0" borderId="0" xfId="1" applyFont="1" applyFill="1" applyAlignment="1"/>
    <xf numFmtId="164" fontId="32" fillId="0" borderId="0" xfId="1" applyNumberFormat="1" applyFont="1"/>
    <xf numFmtId="164" fontId="33" fillId="0" borderId="0" xfId="1" applyNumberFormat="1" applyFont="1"/>
    <xf numFmtId="3" fontId="11" fillId="0" borderId="0" xfId="1" applyNumberFormat="1" applyFont="1" applyAlignment="1"/>
    <xf numFmtId="14" fontId="3" fillId="0" borderId="0" xfId="1" applyNumberFormat="1" applyFont="1" applyFill="1" applyAlignment="1">
      <alignment horizontal="right"/>
    </xf>
    <xf numFmtId="164" fontId="32" fillId="0" borderId="30" xfId="1" applyNumberFormat="1" applyFont="1" applyFill="1" applyBorder="1"/>
    <xf numFmtId="164" fontId="32" fillId="0" borderId="21" xfId="1" applyNumberFormat="1" applyFont="1" applyFill="1" applyBorder="1"/>
    <xf numFmtId="164" fontId="8" fillId="0" borderId="21" xfId="1" applyNumberFormat="1" applyFont="1" applyFill="1" applyBorder="1"/>
    <xf numFmtId="164" fontId="2" fillId="0" borderId="21" xfId="1" applyNumberFormat="1" applyFont="1" applyFill="1" applyBorder="1"/>
    <xf numFmtId="164" fontId="33" fillId="0" borderId="21" xfId="1" applyNumberFormat="1" applyFont="1" applyFill="1" applyBorder="1"/>
    <xf numFmtId="3" fontId="11" fillId="0" borderId="31" xfId="1" applyNumberFormat="1" applyFont="1" applyFill="1" applyBorder="1"/>
    <xf numFmtId="17" fontId="3" fillId="0" borderId="0" xfId="1" applyNumberFormat="1" applyFont="1" applyFill="1"/>
    <xf numFmtId="0" fontId="3" fillId="0" borderId="0" xfId="1" applyFont="1" applyFill="1"/>
    <xf numFmtId="0" fontId="5" fillId="0" borderId="0" xfId="1" applyFont="1" applyFill="1" applyAlignment="1"/>
    <xf numFmtId="3" fontId="33" fillId="0" borderId="0" xfId="1" applyNumberFormat="1" applyFont="1"/>
    <xf numFmtId="3" fontId="32" fillId="0" borderId="0" xfId="1" applyNumberFormat="1" applyFont="1"/>
    <xf numFmtId="3" fontId="9" fillId="0" borderId="30" xfId="1" applyNumberFormat="1" applyFont="1" applyBorder="1"/>
    <xf numFmtId="3" fontId="9" fillId="0" borderId="21" xfId="1" applyNumberFormat="1" applyFont="1" applyBorder="1"/>
    <xf numFmtId="3" fontId="3" fillId="0" borderId="21" xfId="1" applyNumberFormat="1" applyFont="1" applyBorder="1"/>
    <xf numFmtId="3" fontId="4" fillId="0" borderId="21" xfId="1" applyNumberFormat="1" applyFont="1" applyBorder="1"/>
    <xf numFmtId="3" fontId="9" fillId="0" borderId="31" xfId="1" applyNumberFormat="1" applyFont="1" applyBorder="1"/>
    <xf numFmtId="14" fontId="2" fillId="3" borderId="0" xfId="1" applyNumberFormat="1" applyFont="1" applyFill="1" applyAlignment="1">
      <alignment horizontal="right"/>
    </xf>
    <xf numFmtId="3" fontId="12" fillId="3" borderId="0" xfId="1" applyNumberFormat="1" applyFont="1" applyFill="1"/>
    <xf numFmtId="0" fontId="9" fillId="3" borderId="0" xfId="1" applyFont="1" applyFill="1"/>
    <xf numFmtId="164" fontId="3" fillId="0" borderId="0" xfId="1" applyNumberFormat="1" applyFont="1"/>
    <xf numFmtId="164" fontId="11" fillId="0" borderId="0" xfId="1" applyNumberFormat="1" applyFont="1"/>
    <xf numFmtId="14" fontId="9" fillId="0" borderId="0" xfId="1" applyNumberFormat="1" applyFont="1" applyFill="1" applyAlignment="1">
      <alignment horizontal="right"/>
    </xf>
    <xf numFmtId="3" fontId="12" fillId="0" borderId="0" xfId="1" applyNumberFormat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3" fontId="4" fillId="0" borderId="0" xfId="1" applyNumberFormat="1" applyFont="1" applyFill="1"/>
    <xf numFmtId="3" fontId="9" fillId="0" borderId="0" xfId="1" applyNumberFormat="1" applyFont="1" applyFill="1"/>
    <xf numFmtId="14" fontId="11" fillId="0" borderId="30" xfId="1" applyNumberFormat="1" applyFont="1" applyBorder="1" applyAlignment="1">
      <alignment horizontal="right"/>
    </xf>
    <xf numFmtId="3" fontId="11" fillId="0" borderId="21" xfId="1" applyNumberFormat="1" applyFont="1" applyBorder="1"/>
    <xf numFmtId="3" fontId="12" fillId="0" borderId="21" xfId="1" applyNumberFormat="1" applyFont="1" applyBorder="1"/>
    <xf numFmtId="3" fontId="6" fillId="0" borderId="31" xfId="1" applyNumberFormat="1" applyFont="1" applyBorder="1"/>
    <xf numFmtId="3" fontId="11" fillId="0" borderId="0" xfId="1" applyNumberFormat="1" applyFont="1" applyFill="1"/>
    <xf numFmtId="3" fontId="11" fillId="0" borderId="9" xfId="1" applyNumberFormat="1" applyFont="1" applyBorder="1"/>
    <xf numFmtId="14" fontId="9" fillId="0" borderId="30" xfId="1" applyNumberFormat="1" applyFont="1" applyBorder="1" applyAlignment="1">
      <alignment horizontal="right"/>
    </xf>
    <xf numFmtId="3" fontId="4" fillId="0" borderId="31" xfId="1" applyNumberFormat="1" applyFont="1" applyBorder="1"/>
    <xf numFmtId="14" fontId="8" fillId="0" borderId="30" xfId="1" applyNumberFormat="1" applyFont="1" applyBorder="1" applyAlignment="1">
      <alignment horizontal="right"/>
    </xf>
    <xf numFmtId="3" fontId="8" fillId="0" borderId="21" xfId="1" applyNumberFormat="1" applyFont="1" applyBorder="1"/>
    <xf numFmtId="3" fontId="6" fillId="0" borderId="21" xfId="1" applyNumberFormat="1" applyFont="1" applyBorder="1"/>
    <xf numFmtId="3" fontId="2" fillId="0" borderId="21" xfId="1" applyNumberFormat="1" applyFont="1" applyBorder="1"/>
    <xf numFmtId="3" fontId="8" fillId="0" borderId="31" xfId="1" applyNumberFormat="1" applyFont="1" applyBorder="1"/>
    <xf numFmtId="14" fontId="9" fillId="0" borderId="1" xfId="1" applyNumberFormat="1" applyFont="1" applyFill="1" applyBorder="1" applyAlignment="1">
      <alignment horizontal="right"/>
    </xf>
    <xf numFmtId="3" fontId="11" fillId="0" borderId="1" xfId="1" applyNumberFormat="1" applyFont="1" applyFill="1" applyBorder="1"/>
    <xf numFmtId="3" fontId="12" fillId="0" borderId="1" xfId="1" applyNumberFormat="1" applyFont="1" applyFill="1" applyBorder="1"/>
    <xf numFmtId="3" fontId="9" fillId="0" borderId="1" xfId="1" applyNumberFormat="1" applyFont="1" applyFill="1" applyBorder="1"/>
    <xf numFmtId="3" fontId="3" fillId="0" borderId="1" xfId="1" applyNumberFormat="1" applyFont="1" applyFill="1" applyBorder="1"/>
    <xf numFmtId="0" fontId="3" fillId="0" borderId="1" xfId="1" applyFont="1" applyFill="1" applyBorder="1"/>
    <xf numFmtId="0" fontId="5" fillId="0" borderId="1" xfId="1" applyFont="1" applyFill="1" applyBorder="1" applyAlignment="1"/>
    <xf numFmtId="14" fontId="3" fillId="0" borderId="30" xfId="1" applyNumberFormat="1" applyFont="1" applyBorder="1" applyAlignment="1">
      <alignment horizontal="right"/>
    </xf>
    <xf numFmtId="14" fontId="12" fillId="0" borderId="0" xfId="1" applyNumberFormat="1" applyFont="1" applyAlignment="1">
      <alignment horizontal="right"/>
    </xf>
    <xf numFmtId="164" fontId="12" fillId="0" borderId="0" xfId="1" applyNumberFormat="1" applyFont="1"/>
    <xf numFmtId="14" fontId="12" fillId="0" borderId="30" xfId="1" applyNumberFormat="1" applyFont="1" applyBorder="1" applyAlignment="1">
      <alignment horizontal="right"/>
    </xf>
    <xf numFmtId="14" fontId="9" fillId="0" borderId="0" xfId="1" applyNumberFormat="1" applyFont="1"/>
    <xf numFmtId="14" fontId="12" fillId="0" borderId="0" xfId="1" applyNumberFormat="1" applyFont="1"/>
    <xf numFmtId="14" fontId="9" fillId="0" borderId="30" xfId="1" applyNumberFormat="1" applyFont="1" applyBorder="1"/>
    <xf numFmtId="164" fontId="32" fillId="0" borderId="21" xfId="1" applyNumberFormat="1" applyFont="1" applyBorder="1"/>
    <xf numFmtId="164" fontId="12" fillId="0" borderId="21" xfId="1" applyNumberFormat="1" applyFont="1" applyBorder="1"/>
    <xf numFmtId="164" fontId="6" fillId="0" borderId="21" xfId="1" applyNumberFormat="1" applyFont="1" applyBorder="1"/>
    <xf numFmtId="164" fontId="33" fillId="0" borderId="21" xfId="1" applyNumberFormat="1" applyFont="1" applyBorder="1"/>
    <xf numFmtId="164" fontId="32" fillId="0" borderId="31" xfId="1" applyNumberFormat="1" applyFont="1" applyBorder="1"/>
    <xf numFmtId="0" fontId="33" fillId="0" borderId="0" xfId="1" applyFont="1"/>
    <xf numFmtId="14" fontId="12" fillId="0" borderId="30" xfId="1" applyNumberFormat="1" applyFont="1" applyBorder="1"/>
    <xf numFmtId="164" fontId="3" fillId="0" borderId="21" xfId="1" applyNumberFormat="1" applyFont="1" applyBorder="1"/>
    <xf numFmtId="164" fontId="6" fillId="0" borderId="31" xfId="1" applyNumberFormat="1" applyFont="1" applyBorder="1"/>
    <xf numFmtId="14" fontId="3" fillId="0" borderId="0" xfId="1" applyNumberFormat="1" applyFont="1"/>
    <xf numFmtId="166" fontId="2" fillId="0" borderId="30" xfId="1" applyNumberFormat="1" applyFont="1" applyBorder="1"/>
    <xf numFmtId="166" fontId="6" fillId="0" borderId="21" xfId="1" applyNumberFormat="1" applyFont="1" applyBorder="1"/>
    <xf numFmtId="166" fontId="2" fillId="0" borderId="21" xfId="1" applyNumberFormat="1" applyFont="1" applyBorder="1"/>
    <xf numFmtId="166" fontId="2" fillId="0" borderId="31" xfId="1" applyNumberFormat="1" applyFont="1" applyBorder="1"/>
    <xf numFmtId="166" fontId="3" fillId="0" borderId="0" xfId="1" applyNumberFormat="1" applyFont="1"/>
    <xf numFmtId="166" fontId="2" fillId="0" borderId="0" xfId="1" applyNumberFormat="1" applyFont="1"/>
    <xf numFmtId="166" fontId="6" fillId="0" borderId="0" xfId="1" applyNumberFormat="1" applyFont="1"/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32" fillId="0" borderId="0" xfId="1" applyFont="1"/>
    <xf numFmtId="16" fontId="3" fillId="0" borderId="0" xfId="1" applyNumberFormat="1" applyFont="1"/>
    <xf numFmtId="4" fontId="3" fillId="0" borderId="0" xfId="1" applyNumberFormat="1" applyFont="1"/>
    <xf numFmtId="14" fontId="3" fillId="4" borderId="0" xfId="1" applyNumberFormat="1" applyFont="1" applyFill="1" applyAlignment="1">
      <alignment horizontal="right"/>
    </xf>
    <xf numFmtId="3" fontId="3" fillId="4" borderId="0" xfId="1" applyNumberFormat="1" applyFont="1" applyFill="1"/>
    <xf numFmtId="3" fontId="2" fillId="4" borderId="0" xfId="1" applyNumberFormat="1" applyFont="1" applyFill="1"/>
    <xf numFmtId="167" fontId="12" fillId="0" borderId="0" xfId="2" applyNumberFormat="1" applyFont="1"/>
    <xf numFmtId="167" fontId="9" fillId="0" borderId="0" xfId="2" applyNumberFormat="1" applyFont="1"/>
    <xf numFmtId="167" fontId="3" fillId="0" borderId="0" xfId="2" applyNumberFormat="1" applyFont="1"/>
    <xf numFmtId="167" fontId="4" fillId="0" borderId="0" xfId="2" applyNumberFormat="1" applyFont="1"/>
    <xf numFmtId="0" fontId="12" fillId="0" borderId="0" xfId="1" applyFont="1" applyAlignment="1"/>
    <xf numFmtId="3" fontId="3" fillId="0" borderId="0" xfId="1" applyNumberFormat="1" applyFont="1" applyAlignment="1"/>
    <xf numFmtId="0" fontId="9" fillId="0" borderId="0" xfId="1" applyFont="1" applyBorder="1" applyAlignment="1"/>
    <xf numFmtId="0" fontId="12" fillId="0" borderId="11" xfId="1" applyFont="1" applyBorder="1" applyAlignment="1"/>
    <xf numFmtId="164" fontId="6" fillId="2" borderId="18" xfId="1" applyNumberFormat="1" applyFont="1" applyFill="1" applyBorder="1"/>
    <xf numFmtId="164" fontId="2" fillId="2" borderId="19" xfId="1" applyNumberFormat="1" applyFont="1" applyFill="1" applyBorder="1"/>
    <xf numFmtId="3" fontId="6" fillId="2" borderId="12" xfId="1" applyNumberFormat="1" applyFont="1" applyFill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%20-%2019%20STUDENT%20ENROLL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T 16-15-14"/>
      <sheetName val="WEEKLY TRENDS"/>
      <sheetName val="GRAPH 2 yrs (2)"/>
      <sheetName val="GRAPH  yrs"/>
      <sheetName val="Summary (2)"/>
      <sheetName val="Charter Stud Enr graph (2)"/>
      <sheetName val="GRAPH"/>
      <sheetName val="ELEM ESTI"/>
      <sheetName val="MS ESTI"/>
      <sheetName val="HSGRADE 9"/>
      <sheetName val="Summary"/>
      <sheetName val="SUMBYGRADE"/>
      <sheetName val="VPK BY SCH"/>
      <sheetName val="VPK CHART"/>
      <sheetName val="PK-ESE"/>
      <sheetName val="18-19 GRAPES"/>
      <sheetName val="  5-6-19"/>
      <sheetName val="  4-29-19"/>
      <sheetName val="  4-22-19"/>
      <sheetName val="  4-15-19"/>
      <sheetName val="  4-8-19 "/>
      <sheetName val="  4-1-19 "/>
      <sheetName val="  3-18-19"/>
      <sheetName val="  3-11-19 "/>
      <sheetName val="  3-04-19"/>
      <sheetName val="  02-25-19"/>
      <sheetName val="  02-19-19 "/>
      <sheetName val="  02-11-19 "/>
      <sheetName val="  02-04-19 "/>
      <sheetName val="  01-28-19"/>
      <sheetName val="  01-22-19)"/>
      <sheetName val="  01-14-19 "/>
      <sheetName val="  01-02-19"/>
      <sheetName val="12-21-18 "/>
      <sheetName val="12-17-18 "/>
      <sheetName val="12-03-18 SU"/>
      <sheetName val="11-19-18 SU"/>
      <sheetName val="11-12-18 SU"/>
      <sheetName val="11-04-18 SU"/>
      <sheetName val="10-29-18 SUM  "/>
      <sheetName val="10-22-18 SUM  "/>
      <sheetName val="10-15-18 SUM "/>
      <sheetName val="10-08-18 SUM"/>
      <sheetName val="10-01-18 SUM"/>
      <sheetName val="9-24-18 SUM "/>
      <sheetName val="9-17-18 SUM"/>
      <sheetName val="9-10-18 SUM "/>
      <sheetName val="9-04-18 SUM"/>
      <sheetName val="8-27-18 SUM"/>
      <sheetName val="8-20-18 SUM "/>
      <sheetName val="8-13-18 SUM"/>
      <sheetName val="8-6-18 SUM"/>
      <sheetName val="5-21-18 SUM"/>
      <sheetName val="5-14-18 SUM"/>
      <sheetName val="5-07-18 SUM"/>
      <sheetName val="5-02-18 SUM  (2)"/>
      <sheetName val="04-20-18 SUM "/>
      <sheetName val="04-09-18 SUM"/>
      <sheetName val="04-02-18 SUM"/>
      <sheetName val="03-26-18 SUM"/>
      <sheetName val="03-19-18 SUM"/>
      <sheetName val="03-12-18 SUM"/>
      <sheetName val="02-26-18 Sum"/>
      <sheetName val="02-20-18 Sum"/>
      <sheetName val="02-12-18 Sum "/>
      <sheetName val="02-05-18 Sum"/>
      <sheetName val="01-29-18 Su"/>
      <sheetName val="01-22-18 Sum (2)"/>
      <sheetName val="01-16-18 Sum"/>
      <sheetName val="01-08-18 Sum "/>
      <sheetName val="12-18-17 Sum"/>
      <sheetName val="12-11-17 Sum"/>
      <sheetName val="12-04-17 SUm"/>
      <sheetName val="11-27-17 SUm"/>
      <sheetName val="11-20-17 SUm"/>
      <sheetName val="11-13-17 SUm"/>
      <sheetName val="11-06-17 SUm"/>
      <sheetName val="10-24-17 SUm"/>
      <sheetName val="10-16-17 SUm  (2)"/>
      <sheetName val="10-09-17 SUm "/>
      <sheetName val="10-02-17 SUm "/>
      <sheetName val="09-25-17 SUm "/>
      <sheetName val="09-18-17 SUm"/>
      <sheetName val="09-05-17 SUm"/>
      <sheetName val="08-28-17 SUm"/>
      <sheetName val="08-22-17 SUm"/>
      <sheetName val="08-14-17 SUm"/>
      <sheetName val="08-07-17 SUm"/>
      <sheetName val="07-31-17 SUm "/>
      <sheetName val="05-22-17 SUm "/>
      <sheetName val="04-24-17 SUm "/>
      <sheetName val="04-10-17 SUm"/>
      <sheetName val="03-21-17 SUm"/>
      <sheetName val="03-13-17 SUm (2)"/>
      <sheetName val="03-06-17 SUm"/>
      <sheetName val="FEB 17 FTE COUNTS"/>
      <sheetName val="02-27-17 SUm "/>
      <sheetName val="02-21-17 SUm"/>
      <sheetName val="02-06-17 SUm"/>
      <sheetName val="01-30-17 SUM"/>
      <sheetName val="01-23-17 SUM (2)"/>
      <sheetName val="01-03-17 SUM"/>
      <sheetName val="12-12-16 SUM"/>
      <sheetName val="12-05-16 SUM "/>
      <sheetName val="11-28-16 SUM"/>
      <sheetName val="11-21-16 SUM "/>
      <sheetName val="11-14-16 SUM (2)"/>
      <sheetName val="11-07-16 SUM"/>
      <sheetName val="10-31-16 SUM (2)"/>
      <sheetName val="10-24-16 SUM"/>
      <sheetName val="10-17-16 SUM "/>
      <sheetName val="10-03-16 SUM "/>
      <sheetName val="09-19-16 SUM "/>
      <sheetName val="09-12-16 SUM "/>
      <sheetName val="09-06-16 SUM "/>
      <sheetName val="08-30-16 SUM "/>
      <sheetName val="08-24-16 SUM (2)"/>
      <sheetName val="08-22-16 SUM"/>
      <sheetName val="08-15-16 SUM "/>
      <sheetName val="08-08-16 SUM "/>
      <sheetName val="05-23-16 SUM (2)"/>
      <sheetName val="05-16-16 SUM"/>
      <sheetName val="05-9-16 SUM "/>
      <sheetName val="05-01-16 SUM"/>
      <sheetName val="04-25-16 SUM "/>
      <sheetName val="04-18-16 SUM"/>
      <sheetName val="04-11-16 SUM "/>
      <sheetName val="04-03-16 SUM (2)"/>
      <sheetName val="03-28-16 SUM"/>
      <sheetName val="03-21-16 SUM "/>
      <sheetName val="03-07-16 SUM   (2)"/>
      <sheetName val="02-29-16 SUM  "/>
      <sheetName val="02-16-16 SUM "/>
      <sheetName val="02-08-16 SUM"/>
      <sheetName val="02-01-16 SUM "/>
      <sheetName val="01-25-16 SUM "/>
      <sheetName val="01-05-16 SUM "/>
      <sheetName val="12-18-15 SUM "/>
      <sheetName val="12-14-15 SUM  (2)"/>
      <sheetName val="12-7-15 SUM "/>
      <sheetName val="11-30-15 SUM "/>
      <sheetName val="11-23-15 SUM "/>
      <sheetName val="11-16-15 SUM"/>
      <sheetName val="11-09-15 SUM"/>
      <sheetName val="11-02-15 SUM  FTE"/>
      <sheetName val="10-12-15 SUM  FTE"/>
      <sheetName val="10-5-15 SUM "/>
      <sheetName val="9-28-15 SUM "/>
      <sheetName val="9-21-15 SUM )"/>
      <sheetName val="8-31-15 SUM"/>
      <sheetName val="8-23-15 SUM (3)"/>
      <sheetName val="8-13-15 SUM (2)"/>
      <sheetName val="Sheet1"/>
      <sheetName val="6-01-15 SUM"/>
      <sheetName val="5-04-15 SUM"/>
      <sheetName val="4-30-15 SUM"/>
      <sheetName val="4-20-15 SUM"/>
      <sheetName val=" 4-6-15 SUM"/>
      <sheetName val="3-16-15 SUM"/>
      <sheetName val="3-9-15 SUM"/>
      <sheetName val="3-2-15 SUM"/>
      <sheetName val="2-23-15 SUM"/>
      <sheetName val=" 2-9-15 SUM"/>
      <sheetName val="2-2-15 SUM"/>
      <sheetName val=" 01-26-15 SUM"/>
      <sheetName val="01-12-15 SUM"/>
      <sheetName val="UFTE"/>
      <sheetName val="01-05-2015 SUM "/>
      <sheetName val="12-08--2014 SUM  "/>
      <sheetName val="11-21--2014 SUM "/>
      <sheetName val="11-17--2014 SUM"/>
      <sheetName val="11-10--2014 SUM"/>
      <sheetName val="11-03--2014 SUM"/>
      <sheetName val="10-27--2014 SUM "/>
      <sheetName val="10-20--2014 SUM "/>
      <sheetName val="10-13--2014 SUM "/>
      <sheetName val="10-6--2014 SUM "/>
      <sheetName val="09-29-2014 SUM  (2)"/>
      <sheetName val="09-22-2014 SUM "/>
      <sheetName val="09-15-2014 SUM "/>
      <sheetName val="09-08-2014 SUM "/>
      <sheetName val="09-03-2014 SUM"/>
      <sheetName val="09-02-2014 SUM"/>
      <sheetName val="08-25-2014 sum "/>
      <sheetName val="08-20-2014 sum "/>
      <sheetName val="08-18-2014 sum "/>
      <sheetName val="08-13-2014 sum "/>
      <sheetName val="08-11-2014 sum "/>
      <sheetName val="08-04-2014 sum "/>
      <sheetName val="06-02-2014 sum"/>
      <sheetName val="05-12-2014 sum"/>
      <sheetName val="04-28-2014 sum"/>
      <sheetName val="04-21-2014 sum "/>
      <sheetName val="04-14-2014 sum (2)"/>
      <sheetName val="04-07-2014 sum"/>
      <sheetName val="03-17-2014 sum"/>
      <sheetName val="03-10-2014 sum"/>
      <sheetName val="03-03-2014 sum"/>
      <sheetName val="02-24-2014 sum (2)"/>
      <sheetName val="02-18-2014 sum"/>
      <sheetName val="02-10-2014 sum"/>
      <sheetName val="02-03-2014 sum"/>
      <sheetName val="01-27-2014 sum "/>
      <sheetName val="01-21-2014 sum"/>
      <sheetName val="01-13-2014 sum "/>
      <sheetName val="12-09-2013 sum"/>
      <sheetName val="12-02-2013 sum"/>
      <sheetName val="11-25-2013 sum"/>
      <sheetName val="11-18-2013 sum"/>
      <sheetName val="11-04-2013 sum"/>
      <sheetName val="10-28-2013 sum"/>
      <sheetName val="10-21-2013 sum "/>
      <sheetName val="10-14-2013 sum"/>
      <sheetName val="10-07-2013 sum"/>
      <sheetName val="09-30-2013 sum"/>
      <sheetName val="09-23-2013 sum"/>
      <sheetName val="09-16-2013 sum"/>
      <sheetName val="09-09-2013 sum"/>
      <sheetName val="09-04-2013 sum"/>
      <sheetName val="09-03-2013 sum"/>
      <sheetName val="08-30-2013 sum"/>
      <sheetName val="08-19-2013 sum"/>
      <sheetName val="08-19-2013 summary"/>
      <sheetName val="08-12-2013 summary"/>
      <sheetName val="05-20-2013 summary"/>
      <sheetName val="04-22-2013 summary"/>
      <sheetName val="04152013 summary"/>
      <sheetName val="0482013 summary"/>
      <sheetName val="04012013 summary"/>
      <sheetName val="03042013 summary "/>
      <sheetName val="02242013 summary"/>
      <sheetName val="02192013 summary"/>
      <sheetName val="02112013 summary"/>
      <sheetName val="02042013 summary"/>
      <sheetName val="01282013 summary"/>
      <sheetName val="01142013 summary"/>
      <sheetName val="01072013 summary"/>
      <sheetName val="01022013 summary "/>
      <sheetName val="121512 summary"/>
      <sheetName val="120312 summary"/>
      <sheetName val="112612 summary (2)"/>
      <sheetName val="102912 summary"/>
      <sheetName val="101512 summary"/>
      <sheetName val="100812 summary"/>
      <sheetName val="100112 summary"/>
      <sheetName val="092412 summary"/>
      <sheetName val="091712 summary"/>
      <sheetName val="091012 summary"/>
      <sheetName val="083112 summary"/>
      <sheetName val="082712 summary"/>
      <sheetName val="082312 summary"/>
      <sheetName val="050712 summary"/>
      <sheetName val="0412312 summary"/>
      <sheetName val="041612 summary"/>
      <sheetName val="040912 summary"/>
      <sheetName val="032612 summary"/>
      <sheetName val="031912 summary"/>
      <sheetName val="031212 summary"/>
      <sheetName val="030512 summary"/>
      <sheetName val="022712 summary"/>
      <sheetName val="021312 summary"/>
      <sheetName val="020612 summary"/>
      <sheetName val="013012 summary (2)"/>
      <sheetName val="012312 summary"/>
      <sheetName val="10172011 summary"/>
      <sheetName val="10102011 summary"/>
      <sheetName val="10032011 summary"/>
      <sheetName val="09192011 summary"/>
      <sheetName val="08292011 summary"/>
      <sheetName val="08222011 summary"/>
      <sheetName val="05162011 summary"/>
      <sheetName val="05022011 summary"/>
      <sheetName val="04252011 summary"/>
      <sheetName val="04112011 summary"/>
      <sheetName val="04042011 summary"/>
      <sheetName val="03212011 summary "/>
      <sheetName val="03072011 summary"/>
      <sheetName val="02282011 summary"/>
      <sheetName val="0222 2011 summary"/>
      <sheetName val="0214 2011 summary (2)"/>
      <sheetName val="0207 2011 summary"/>
      <sheetName val="0131 2011 summary"/>
      <sheetName val="0124 2011 summary"/>
      <sheetName val="01182011 summary"/>
      <sheetName val="01102011 summary"/>
      <sheetName val="01032011 summary"/>
      <sheetName val="121510 summary "/>
      <sheetName val="110110 summary"/>
      <sheetName val="101810 summary "/>
      <sheetName val="101110 summary "/>
      <sheetName val="100410 summary "/>
      <sheetName val="092710 summary"/>
      <sheetName val="092010 summary"/>
      <sheetName val="091310 summary"/>
      <sheetName val="090710 summary "/>
      <sheetName val="083010 summary "/>
      <sheetName val="082310 summary "/>
      <sheetName val="060110 summary "/>
      <sheetName val="052410 summary "/>
      <sheetName val="051710 summary "/>
      <sheetName val="051010 summary "/>
      <sheetName val="050310 summary (2)"/>
      <sheetName val="032210 summary"/>
      <sheetName val="031510 summary"/>
      <sheetName val="030810 summary"/>
      <sheetName val="030110 summary"/>
      <sheetName val="022210 summary"/>
      <sheetName val="021610 summary"/>
      <sheetName val="020810 summary"/>
      <sheetName val="020110 summary"/>
      <sheetName val="01259010 summary"/>
      <sheetName val="01119010 summary"/>
      <sheetName val="01112010 summary"/>
      <sheetName val="01042010 summary"/>
      <sheetName val="121409 summary"/>
      <sheetName val="120709 summary"/>
      <sheetName val="113009 summary "/>
      <sheetName val="111609 summary (2)"/>
      <sheetName val="110909 summary"/>
      <sheetName val="110209 summary"/>
      <sheetName val="102709 summary"/>
      <sheetName val="100509 summary"/>
      <sheetName val="092809 summary"/>
      <sheetName val="092109 summary "/>
      <sheetName val="091409 summary"/>
      <sheetName val="090809 summary (2)"/>
      <sheetName val="082509 summary"/>
      <sheetName val="052609 summary"/>
      <sheetName val="051809 summary"/>
      <sheetName val="042009 summary"/>
      <sheetName val="041309 summary"/>
      <sheetName val="040609 summary"/>
      <sheetName val="033009 summary"/>
      <sheetName val="032309 summary"/>
      <sheetName val="031609 summary"/>
      <sheetName val="030909 summary "/>
      <sheetName val="030209 summary"/>
      <sheetName val="022309 summary (2)"/>
      <sheetName val="021709 summary"/>
      <sheetName val="020909 summary"/>
      <sheetName val="020209 summary "/>
      <sheetName val="012609 summary"/>
      <sheetName val="012009 summary"/>
      <sheetName val="011209 summary"/>
      <sheetName val="010509 summary"/>
      <sheetName val="121508 summary"/>
      <sheetName val="120808 summary"/>
      <sheetName val="120108 summary"/>
      <sheetName val="112408 summary"/>
      <sheetName val="111708 summary "/>
      <sheetName val="111008 summary"/>
      <sheetName val="110308 summary"/>
      <sheetName val="102708 summary"/>
      <sheetName val="102008 summary"/>
      <sheetName val="101308 summary"/>
      <sheetName val="100608 summary"/>
      <sheetName val="092908 summary"/>
      <sheetName val="092208 summary"/>
      <sheetName val="091508 summary "/>
      <sheetName val="090808 summary "/>
      <sheetName val="090208 summary"/>
      <sheetName val="082508 summary  (2)"/>
      <sheetName val="081808 summary "/>
      <sheetName val="081208 summary"/>
      <sheetName val="080408 summary"/>
      <sheetName val="072708 summary"/>
      <sheetName val="052708 summary"/>
      <sheetName val="051908 summary  (2)"/>
      <sheetName val="051208 summary "/>
      <sheetName val="050508 summary "/>
      <sheetName val="042808 summary"/>
      <sheetName val="042108 summary "/>
      <sheetName val="041408 summary"/>
      <sheetName val="033108 summary"/>
      <sheetName val="032408 summary"/>
      <sheetName val="031708 summary"/>
      <sheetName val="031008 summary"/>
      <sheetName val="030308 summary"/>
      <sheetName val="0202508 summary"/>
      <sheetName val="0201908 summary"/>
      <sheetName val="0201108 summary"/>
      <sheetName val="020408 summary"/>
      <sheetName val="012808 summary"/>
      <sheetName val="012208 summary"/>
      <sheetName val="011408 summary"/>
      <sheetName val="010708 summary"/>
      <sheetName val="010208 summary"/>
      <sheetName val="121707 summary  (2)"/>
      <sheetName val="121007 summary "/>
      <sheetName val="112607 summary  (2)"/>
      <sheetName val="111407 summary "/>
      <sheetName val="110507 summary"/>
      <sheetName val="102907 summary"/>
      <sheetName val="102407 summary "/>
      <sheetName val="092807 summary"/>
      <sheetName val="082807 summary"/>
      <sheetName val="BTES"/>
      <sheetName val="BTMS"/>
      <sheetName val="BES"/>
      <sheetName val="FPC"/>
      <sheetName val="ITMS"/>
      <sheetName val="MHS"/>
      <sheetName val="OKES"/>
      <sheetName val="PATH"/>
      <sheetName val="RES"/>
      <sheetName val="W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S4">
            <v>54</v>
          </cell>
        </row>
        <row r="6">
          <cell r="S6">
            <v>917</v>
          </cell>
        </row>
        <row r="22">
          <cell r="S22">
            <v>11950</v>
          </cell>
        </row>
        <row r="24">
          <cell r="S24">
            <v>883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0"/>
  <sheetViews>
    <sheetView tabSelected="1" zoomScaleNormal="100" workbookViewId="0">
      <pane xSplit="1" topLeftCell="B1" activePane="topRight" state="frozen"/>
      <selection pane="topRight" activeCell="F17" sqref="F17"/>
    </sheetView>
  </sheetViews>
  <sheetFormatPr defaultColWidth="17.42578125" defaultRowHeight="15" customHeight="1" x14ac:dyDescent="0.2"/>
  <cols>
    <col min="1" max="1" width="23.42578125" style="6" customWidth="1"/>
    <col min="2" max="4" width="10.28515625" style="6" customWidth="1"/>
    <col min="5" max="5" width="9.42578125" style="6" hidden="1" customWidth="1"/>
    <col min="6" max="6" width="10.85546875" style="6" customWidth="1"/>
    <col min="7" max="7" width="11.28515625" style="6" bestFit="1" customWidth="1"/>
    <col min="8" max="8" width="9" style="6" customWidth="1"/>
    <col min="9" max="9" width="9.85546875" style="6" customWidth="1"/>
    <col min="10" max="10" width="8.85546875" style="6" hidden="1" customWidth="1"/>
    <col min="11" max="13" width="8.85546875" style="6" customWidth="1"/>
    <col min="14" max="14" width="5.140625" style="6" hidden="1" customWidth="1"/>
    <col min="15" max="15" width="7.140625" style="6" customWidth="1"/>
    <col min="16" max="16" width="10.5703125" style="6" customWidth="1"/>
    <col min="17" max="17" width="8.85546875" style="6" customWidth="1"/>
    <col min="18" max="18" width="19.5703125" style="6" customWidth="1"/>
    <col min="19" max="19" width="9.85546875" style="6" customWidth="1"/>
    <col min="20" max="20" width="12.28515625" style="6" customWidth="1"/>
    <col min="21" max="21" width="9.42578125" style="6" customWidth="1"/>
    <col min="22" max="22" width="13" style="6" customWidth="1"/>
    <col min="23" max="16384" width="17.42578125" style="6"/>
  </cols>
  <sheetData>
    <row r="1" spans="1:22" ht="29.45" customHeight="1" x14ac:dyDescent="0.25">
      <c r="A1" s="1">
        <v>43591</v>
      </c>
      <c r="B1" s="254" t="s">
        <v>0</v>
      </c>
      <c r="C1" s="254"/>
      <c r="D1" s="254"/>
      <c r="E1" s="254"/>
      <c r="F1" s="254"/>
      <c r="G1" s="255"/>
      <c r="H1" s="256" t="s">
        <v>1</v>
      </c>
      <c r="I1" s="257"/>
      <c r="J1" s="2"/>
      <c r="K1" s="258" t="s">
        <v>2</v>
      </c>
      <c r="L1" s="259"/>
      <c r="M1" s="260"/>
      <c r="N1" s="3"/>
      <c r="O1" s="254" t="s">
        <v>3</v>
      </c>
      <c r="P1" s="254"/>
      <c r="Q1" s="254"/>
      <c r="R1" s="254"/>
      <c r="S1" s="4" t="s">
        <v>4</v>
      </c>
      <c r="T1" s="5" t="s">
        <v>5</v>
      </c>
      <c r="V1" s="3"/>
    </row>
    <row r="2" spans="1:22" ht="12.75" customHeight="1" x14ac:dyDescent="0.25">
      <c r="B2" s="7" t="s">
        <v>6</v>
      </c>
      <c r="C2" s="8" t="s">
        <v>7</v>
      </c>
      <c r="D2" s="8" t="s">
        <v>8</v>
      </c>
      <c r="E2" s="9"/>
      <c r="F2" s="10" t="s">
        <v>9</v>
      </c>
      <c r="G2" s="11" t="s">
        <v>10</v>
      </c>
      <c r="H2" s="12" t="s">
        <v>11</v>
      </c>
      <c r="I2" s="8" t="s">
        <v>12</v>
      </c>
      <c r="J2" s="13"/>
      <c r="K2" s="14" t="s">
        <v>13</v>
      </c>
      <c r="L2" s="15" t="s">
        <v>14</v>
      </c>
      <c r="M2" s="16" t="s">
        <v>15</v>
      </c>
      <c r="N2" s="9"/>
      <c r="O2" s="10">
        <v>7023</v>
      </c>
      <c r="P2" s="17" t="s">
        <v>16</v>
      </c>
      <c r="Q2" s="10" t="s">
        <v>17</v>
      </c>
      <c r="R2" s="15" t="s">
        <v>18</v>
      </c>
      <c r="S2" s="11" t="s">
        <v>19</v>
      </c>
      <c r="T2" s="18">
        <v>43584</v>
      </c>
      <c r="U2" s="12" t="s">
        <v>20</v>
      </c>
      <c r="V2" s="3"/>
    </row>
    <row r="3" spans="1:22" ht="13.5" customHeight="1" x14ac:dyDescent="0.25">
      <c r="A3" s="19" t="s">
        <v>20</v>
      </c>
      <c r="B3" s="3"/>
      <c r="C3" s="3"/>
      <c r="D3" s="3"/>
      <c r="E3" s="3"/>
      <c r="F3" s="3"/>
      <c r="G3" s="3"/>
      <c r="H3" s="20"/>
      <c r="I3" s="3"/>
      <c r="J3" s="21"/>
      <c r="K3" s="20"/>
      <c r="L3" s="3"/>
      <c r="M3" s="21"/>
      <c r="N3" s="3"/>
      <c r="O3" s="3"/>
      <c r="P3" s="3"/>
      <c r="Q3" s="3"/>
      <c r="R3" s="3"/>
      <c r="S3" s="22"/>
      <c r="T3" s="23"/>
      <c r="U3" s="3"/>
      <c r="V3" s="3"/>
    </row>
    <row r="4" spans="1:22" ht="12.75" customHeight="1" x14ac:dyDescent="0.25">
      <c r="A4" s="24" t="s">
        <v>21</v>
      </c>
      <c r="B4" s="25">
        <v>43</v>
      </c>
      <c r="C4" s="34">
        <v>4</v>
      </c>
      <c r="D4" s="3">
        <v>1</v>
      </c>
      <c r="E4" s="26"/>
      <c r="F4" s="27">
        <v>4</v>
      </c>
      <c r="G4" s="3">
        <v>3</v>
      </c>
      <c r="H4" s="28"/>
      <c r="I4" s="26"/>
      <c r="J4" s="29"/>
      <c r="K4" s="28"/>
      <c r="L4" s="30"/>
      <c r="M4" s="29"/>
      <c r="N4" s="26"/>
      <c r="O4" s="26">
        <v>0</v>
      </c>
      <c r="P4" s="26"/>
      <c r="Q4" s="3">
        <v>0</v>
      </c>
      <c r="R4" s="26"/>
      <c r="S4" s="31">
        <f t="shared" ref="S4:S13" si="0">SUM(B4:R4)</f>
        <v>55</v>
      </c>
      <c r="T4" s="38">
        <v>0</v>
      </c>
      <c r="U4" s="33" t="s">
        <v>22</v>
      </c>
      <c r="V4" s="34"/>
    </row>
    <row r="5" spans="1:22" ht="12.75" customHeight="1" x14ac:dyDescent="0.25">
      <c r="A5" s="24" t="s">
        <v>23</v>
      </c>
      <c r="B5" s="35">
        <v>143</v>
      </c>
      <c r="C5" s="25">
        <v>130</v>
      </c>
      <c r="D5" s="35">
        <v>111</v>
      </c>
      <c r="E5" s="26"/>
      <c r="F5" s="247">
        <v>153</v>
      </c>
      <c r="G5" s="35">
        <v>168</v>
      </c>
      <c r="H5" s="28"/>
      <c r="I5" s="26"/>
      <c r="J5" s="29"/>
      <c r="K5" s="28"/>
      <c r="L5" s="3">
        <v>1</v>
      </c>
      <c r="M5" s="29"/>
      <c r="N5" s="26"/>
      <c r="O5" s="26">
        <v>2</v>
      </c>
      <c r="P5" s="26"/>
      <c r="Q5" s="247">
        <v>106</v>
      </c>
      <c r="R5" s="36">
        <v>0</v>
      </c>
      <c r="S5" s="37">
        <f t="shared" si="0"/>
        <v>814</v>
      </c>
      <c r="T5" s="253">
        <v>-2</v>
      </c>
      <c r="U5" s="39" t="s">
        <v>24</v>
      </c>
      <c r="V5" s="3"/>
    </row>
    <row r="6" spans="1:22" ht="12.75" customHeight="1" x14ac:dyDescent="0.25">
      <c r="A6" s="24" t="s">
        <v>25</v>
      </c>
      <c r="B6" s="247">
        <v>172</v>
      </c>
      <c r="C6" s="25">
        <v>153</v>
      </c>
      <c r="D6" s="35">
        <v>137</v>
      </c>
      <c r="E6" s="26"/>
      <c r="F6" s="25">
        <v>157</v>
      </c>
      <c r="G6" s="35">
        <v>188</v>
      </c>
      <c r="H6" s="28"/>
      <c r="I6" s="26"/>
      <c r="J6" s="29"/>
      <c r="K6" s="28"/>
      <c r="L6" s="26"/>
      <c r="M6" s="29"/>
      <c r="N6" s="26"/>
      <c r="O6" s="26">
        <v>0</v>
      </c>
      <c r="P6" s="26"/>
      <c r="Q6" s="35">
        <v>114</v>
      </c>
      <c r="R6" s="36">
        <v>0</v>
      </c>
      <c r="S6" s="37">
        <f t="shared" si="0"/>
        <v>921</v>
      </c>
      <c r="T6" s="32">
        <f>+S6-'[1]  4-29-19'!S6</f>
        <v>4</v>
      </c>
      <c r="U6" s="39" t="s">
        <v>26</v>
      </c>
      <c r="V6" s="3"/>
    </row>
    <row r="7" spans="1:22" ht="12.75" customHeight="1" x14ac:dyDescent="0.25">
      <c r="A7" s="24" t="s">
        <v>27</v>
      </c>
      <c r="B7" s="35">
        <v>133</v>
      </c>
      <c r="C7" s="248">
        <v>140</v>
      </c>
      <c r="D7" s="35">
        <v>120</v>
      </c>
      <c r="E7" s="26"/>
      <c r="F7" s="35">
        <v>179</v>
      </c>
      <c r="G7" s="25">
        <v>187</v>
      </c>
      <c r="H7" s="28"/>
      <c r="I7" s="26"/>
      <c r="J7" s="29"/>
      <c r="K7" s="28"/>
      <c r="L7" s="26"/>
      <c r="M7" s="29"/>
      <c r="N7" s="26"/>
      <c r="O7" s="26">
        <v>2</v>
      </c>
      <c r="P7" s="26"/>
      <c r="Q7" s="247">
        <v>97</v>
      </c>
      <c r="R7" s="36">
        <v>0</v>
      </c>
      <c r="S7" s="31">
        <f t="shared" si="0"/>
        <v>858</v>
      </c>
      <c r="T7" s="38">
        <v>0</v>
      </c>
      <c r="U7" s="40" t="s">
        <v>28</v>
      </c>
      <c r="V7" s="3"/>
    </row>
    <row r="8" spans="1:22" ht="12.75" customHeight="1" x14ac:dyDescent="0.25">
      <c r="A8" s="24" t="s">
        <v>29</v>
      </c>
      <c r="B8" s="35">
        <v>153</v>
      </c>
      <c r="C8" s="25">
        <v>153</v>
      </c>
      <c r="D8" s="247">
        <v>126</v>
      </c>
      <c r="E8" s="26"/>
      <c r="F8" s="249">
        <v>162</v>
      </c>
      <c r="G8" s="35">
        <v>210</v>
      </c>
      <c r="H8" s="28"/>
      <c r="I8" s="26"/>
      <c r="J8" s="29"/>
      <c r="K8" s="28"/>
      <c r="L8" s="26"/>
      <c r="M8" s="29"/>
      <c r="N8" s="26"/>
      <c r="O8" s="26">
        <v>1</v>
      </c>
      <c r="P8" s="26"/>
      <c r="Q8" s="35">
        <v>102</v>
      </c>
      <c r="R8" s="41">
        <v>0</v>
      </c>
      <c r="S8" s="31">
        <f t="shared" si="0"/>
        <v>907</v>
      </c>
      <c r="T8" s="32">
        <v>1</v>
      </c>
      <c r="U8" s="40" t="s">
        <v>30</v>
      </c>
      <c r="V8" s="3"/>
    </row>
    <row r="9" spans="1:22" ht="12.75" customHeight="1" x14ac:dyDescent="0.25">
      <c r="A9" s="24" t="s">
        <v>31</v>
      </c>
      <c r="B9" s="247">
        <v>174</v>
      </c>
      <c r="C9" s="35">
        <v>143</v>
      </c>
      <c r="D9" s="35">
        <v>143</v>
      </c>
      <c r="E9" s="26"/>
      <c r="F9" s="35">
        <v>194</v>
      </c>
      <c r="G9" s="35">
        <v>222</v>
      </c>
      <c r="H9" s="28"/>
      <c r="I9" s="26"/>
      <c r="J9" s="29"/>
      <c r="K9" s="28"/>
      <c r="L9" s="26"/>
      <c r="M9" s="29"/>
      <c r="N9" s="26"/>
      <c r="O9" s="30">
        <v>0</v>
      </c>
      <c r="P9" s="26"/>
      <c r="Q9" s="35">
        <v>96</v>
      </c>
      <c r="R9" s="36">
        <v>0</v>
      </c>
      <c r="S9" s="31">
        <f t="shared" si="0"/>
        <v>972</v>
      </c>
      <c r="T9" s="253">
        <v>-5</v>
      </c>
      <c r="U9" s="42" t="s">
        <v>32</v>
      </c>
      <c r="V9" s="3"/>
    </row>
    <row r="10" spans="1:22" ht="12.75" customHeight="1" x14ac:dyDescent="0.25">
      <c r="A10" s="24" t="s">
        <v>33</v>
      </c>
      <c r="B10" s="35">
        <v>157</v>
      </c>
      <c r="C10" s="35">
        <v>186</v>
      </c>
      <c r="D10" s="35">
        <v>169</v>
      </c>
      <c r="E10" s="30"/>
      <c r="F10" s="35">
        <v>196</v>
      </c>
      <c r="G10" s="35">
        <v>230</v>
      </c>
      <c r="H10" s="28"/>
      <c r="I10" s="26"/>
      <c r="J10" s="29"/>
      <c r="K10" s="28"/>
      <c r="L10" s="26"/>
      <c r="M10" s="29"/>
      <c r="N10" s="26"/>
      <c r="O10" s="35">
        <v>4</v>
      </c>
      <c r="P10" s="26"/>
      <c r="Q10" s="35">
        <v>95</v>
      </c>
      <c r="R10" s="43">
        <v>0</v>
      </c>
      <c r="S10" s="37">
        <f t="shared" si="0"/>
        <v>1037</v>
      </c>
      <c r="T10" s="32">
        <v>3</v>
      </c>
      <c r="U10" s="39" t="s">
        <v>34</v>
      </c>
      <c r="V10" s="34"/>
    </row>
    <row r="11" spans="1:22" ht="12.75" customHeight="1" x14ac:dyDescent="0.25">
      <c r="A11" s="24" t="s">
        <v>35</v>
      </c>
      <c r="B11" s="25">
        <v>185</v>
      </c>
      <c r="C11" s="25">
        <v>185</v>
      </c>
      <c r="D11" s="35">
        <v>147</v>
      </c>
      <c r="E11" s="30"/>
      <c r="F11" s="35">
        <v>209</v>
      </c>
      <c r="G11" s="35">
        <v>244</v>
      </c>
      <c r="H11" s="28"/>
      <c r="I11" s="26"/>
      <c r="J11" s="29"/>
      <c r="K11" s="28"/>
      <c r="L11" s="26"/>
      <c r="M11" s="29"/>
      <c r="N11" s="26"/>
      <c r="O11" s="26">
        <v>1</v>
      </c>
      <c r="P11" s="26"/>
      <c r="Q11" s="35">
        <v>97</v>
      </c>
      <c r="R11" s="30"/>
      <c r="S11" s="31">
        <f t="shared" si="0"/>
        <v>1068</v>
      </c>
      <c r="T11" s="32">
        <v>3</v>
      </c>
      <c r="U11" s="40" t="s">
        <v>36</v>
      </c>
      <c r="V11" s="3"/>
    </row>
    <row r="12" spans="1:22" ht="12.75" customHeight="1" x14ac:dyDescent="0.25">
      <c r="A12" s="24" t="s">
        <v>37</v>
      </c>
      <c r="B12" s="26"/>
      <c r="C12" s="26"/>
      <c r="D12" s="26"/>
      <c r="E12" s="26"/>
      <c r="F12" s="26" t="s">
        <v>38</v>
      </c>
      <c r="G12" s="26"/>
      <c r="H12" s="250">
        <v>456</v>
      </c>
      <c r="I12" s="247">
        <v>415</v>
      </c>
      <c r="J12" s="29"/>
      <c r="K12" s="28"/>
      <c r="L12" s="26"/>
      <c r="M12" s="46">
        <v>6</v>
      </c>
      <c r="N12" s="26"/>
      <c r="O12" s="26"/>
      <c r="P12" s="26"/>
      <c r="Q12" s="35">
        <v>83</v>
      </c>
      <c r="R12" s="26"/>
      <c r="S12" s="31">
        <f t="shared" si="0"/>
        <v>960</v>
      </c>
      <c r="T12" s="253">
        <v>-2</v>
      </c>
      <c r="U12" s="40" t="s">
        <v>39</v>
      </c>
      <c r="V12" s="3"/>
    </row>
    <row r="13" spans="1:22" ht="13.35" customHeight="1" x14ac:dyDescent="0.25">
      <c r="A13" s="24" t="s">
        <v>40</v>
      </c>
      <c r="B13" s="26"/>
      <c r="C13" s="26"/>
      <c r="D13" s="26"/>
      <c r="E13" s="26"/>
      <c r="F13" s="26" t="s">
        <v>38</v>
      </c>
      <c r="G13" s="26"/>
      <c r="H13" s="47">
        <v>452</v>
      </c>
      <c r="I13" s="25">
        <v>505</v>
      </c>
      <c r="J13" s="29"/>
      <c r="K13" s="28"/>
      <c r="L13" s="26"/>
      <c r="M13" s="48">
        <v>8</v>
      </c>
      <c r="N13" s="26"/>
      <c r="O13" s="26"/>
      <c r="P13" s="26"/>
      <c r="Q13" s="35">
        <v>79</v>
      </c>
      <c r="R13" s="26"/>
      <c r="S13" s="37">
        <f t="shared" si="0"/>
        <v>1044</v>
      </c>
      <c r="T13" s="38">
        <v>0</v>
      </c>
      <c r="U13" s="39" t="s">
        <v>41</v>
      </c>
      <c r="V13" s="34"/>
    </row>
    <row r="14" spans="1:22" ht="13.35" customHeight="1" x14ac:dyDescent="0.25">
      <c r="A14" s="24" t="s">
        <v>42</v>
      </c>
      <c r="B14" s="26"/>
      <c r="C14" s="26"/>
      <c r="D14" s="26"/>
      <c r="E14" s="26"/>
      <c r="F14" s="26" t="s">
        <v>38</v>
      </c>
      <c r="G14" s="26"/>
      <c r="H14" s="28"/>
      <c r="I14" s="26"/>
      <c r="J14" s="29"/>
      <c r="K14" s="49">
        <v>379</v>
      </c>
      <c r="L14" s="35">
        <v>656</v>
      </c>
      <c r="M14" s="46">
        <v>8</v>
      </c>
      <c r="N14" s="26"/>
      <c r="O14" s="26"/>
      <c r="P14" s="26"/>
      <c r="Q14" s="26"/>
      <c r="R14" s="26"/>
      <c r="S14" s="50">
        <f>SUM(B14:Q14)</f>
        <v>1043</v>
      </c>
      <c r="T14" s="38">
        <v>0</v>
      </c>
      <c r="U14" s="33" t="s">
        <v>43</v>
      </c>
      <c r="V14" s="34"/>
    </row>
    <row r="15" spans="1:22" ht="12.75" customHeight="1" x14ac:dyDescent="0.25">
      <c r="A15" s="24" t="s">
        <v>44</v>
      </c>
      <c r="B15" s="26"/>
      <c r="C15" s="26"/>
      <c r="D15" s="26"/>
      <c r="E15" s="26"/>
      <c r="F15" s="26" t="s">
        <v>38</v>
      </c>
      <c r="G15" s="26"/>
      <c r="H15" s="28"/>
      <c r="I15" s="26"/>
      <c r="J15" s="29"/>
      <c r="K15" s="51">
        <v>461</v>
      </c>
      <c r="L15" s="35">
        <v>647</v>
      </c>
      <c r="M15" s="46">
        <v>8</v>
      </c>
      <c r="N15" s="26"/>
      <c r="O15" s="26"/>
      <c r="P15" s="26"/>
      <c r="Q15" s="26"/>
      <c r="R15" s="26"/>
      <c r="S15" s="37">
        <f>SUM(B15:Q15)</f>
        <v>1116</v>
      </c>
      <c r="T15" s="32">
        <v>1</v>
      </c>
      <c r="U15" s="39" t="s">
        <v>45</v>
      </c>
      <c r="V15" s="52"/>
    </row>
    <row r="16" spans="1:22" ht="12.75" customHeight="1" x14ac:dyDescent="0.25">
      <c r="A16" s="24" t="s">
        <v>46</v>
      </c>
      <c r="B16" s="26"/>
      <c r="C16" s="26"/>
      <c r="D16" s="26"/>
      <c r="E16" s="26"/>
      <c r="F16" s="26" t="s">
        <v>38</v>
      </c>
      <c r="G16" s="26"/>
      <c r="H16" s="28"/>
      <c r="I16" s="26"/>
      <c r="J16" s="29"/>
      <c r="K16" s="47">
        <v>387</v>
      </c>
      <c r="L16" s="35">
        <v>614</v>
      </c>
      <c r="M16" s="46">
        <v>10</v>
      </c>
      <c r="N16" s="26"/>
      <c r="O16" s="26"/>
      <c r="P16" s="26"/>
      <c r="Q16" s="26"/>
      <c r="R16" s="26"/>
      <c r="S16" s="50">
        <f>SUM(B16:Q16)</f>
        <v>1011</v>
      </c>
      <c r="T16" s="44">
        <v>-6</v>
      </c>
      <c r="U16" s="33" t="s">
        <v>47</v>
      </c>
      <c r="V16" s="53"/>
    </row>
    <row r="17" spans="1:22" ht="12.75" customHeight="1" x14ac:dyDescent="0.25">
      <c r="A17" s="24" t="s">
        <v>48</v>
      </c>
      <c r="B17" s="26"/>
      <c r="C17" s="26"/>
      <c r="D17" s="26"/>
      <c r="E17" s="26"/>
      <c r="F17" s="26" t="s">
        <v>38</v>
      </c>
      <c r="G17" s="26"/>
      <c r="H17" s="28"/>
      <c r="I17" s="26"/>
      <c r="J17" s="29"/>
      <c r="K17" s="45">
        <v>415</v>
      </c>
      <c r="L17" s="247">
        <v>616</v>
      </c>
      <c r="M17" s="29"/>
      <c r="N17" s="26"/>
      <c r="O17" s="26"/>
      <c r="P17" s="26"/>
      <c r="Q17" s="26"/>
      <c r="R17" s="26"/>
      <c r="S17" s="31">
        <f>SUM(B17:Q17)</f>
        <v>1031</v>
      </c>
      <c r="T17" s="32">
        <v>4</v>
      </c>
      <c r="U17" s="40" t="s">
        <v>49</v>
      </c>
      <c r="V17" s="34"/>
    </row>
    <row r="18" spans="1:22" ht="12.6" customHeight="1" x14ac:dyDescent="0.25">
      <c r="A18" s="3"/>
      <c r="B18" s="54"/>
      <c r="C18" s="54"/>
      <c r="D18" s="54"/>
      <c r="E18" s="55"/>
      <c r="F18" s="54"/>
      <c r="G18" s="54"/>
      <c r="H18" s="56"/>
      <c r="I18" s="54"/>
      <c r="J18" s="57"/>
      <c r="K18" s="56"/>
      <c r="L18" s="58"/>
      <c r="M18" s="59"/>
      <c r="N18" s="54"/>
      <c r="O18" s="54"/>
      <c r="P18" s="54"/>
      <c r="Q18" s="54"/>
      <c r="R18" s="54"/>
      <c r="S18" s="60"/>
      <c r="T18" s="61"/>
      <c r="U18" s="52"/>
      <c r="V18" s="3"/>
    </row>
    <row r="19" spans="1:22" ht="20.45" customHeight="1" thickBot="1" x14ac:dyDescent="0.3">
      <c r="A19" s="62" t="s">
        <v>50</v>
      </c>
      <c r="B19" s="63">
        <f>SUM(B4:B18)</f>
        <v>1160</v>
      </c>
      <c r="C19" s="64">
        <f t="shared" ref="C19" si="1">SUM(C4:C18)</f>
        <v>1094</v>
      </c>
      <c r="D19" s="63">
        <f>SUM(D4:D17)</f>
        <v>954</v>
      </c>
      <c r="E19" s="65">
        <f t="shared" ref="E19:M19" si="2">SUM(E4:E18)</f>
        <v>0</v>
      </c>
      <c r="F19" s="64">
        <f t="shared" si="2"/>
        <v>1254</v>
      </c>
      <c r="G19" s="64">
        <f t="shared" si="2"/>
        <v>1452</v>
      </c>
      <c r="H19" s="251">
        <f t="shared" si="2"/>
        <v>908</v>
      </c>
      <c r="I19" s="252">
        <f t="shared" si="2"/>
        <v>920</v>
      </c>
      <c r="J19" s="68">
        <f t="shared" si="2"/>
        <v>0</v>
      </c>
      <c r="K19" s="67">
        <f t="shared" si="2"/>
        <v>1642</v>
      </c>
      <c r="L19" s="69">
        <f t="shared" si="2"/>
        <v>2534</v>
      </c>
      <c r="M19" s="70">
        <f t="shared" si="2"/>
        <v>40</v>
      </c>
      <c r="N19" s="71"/>
      <c r="O19" s="66">
        <f t="shared" ref="O19:Q19" si="3">SUM(O4:O18)</f>
        <v>10</v>
      </c>
      <c r="P19" s="66">
        <v>0</v>
      </c>
      <c r="Q19" s="63">
        <f t="shared" si="3"/>
        <v>869</v>
      </c>
      <c r="R19" s="65">
        <f>SUM(R4:R17)</f>
        <v>0</v>
      </c>
      <c r="S19" s="72">
        <f>SUM(S4:S17)</f>
        <v>12837</v>
      </c>
      <c r="T19" s="73">
        <f>SUM(T4:T18)</f>
        <v>1</v>
      </c>
      <c r="U19" s="74" t="s">
        <v>51</v>
      </c>
      <c r="V19" s="75"/>
    </row>
    <row r="20" spans="1:22" ht="17.45" customHeight="1" thickBot="1" x14ac:dyDescent="0.3">
      <c r="A20" s="76" t="s">
        <v>52</v>
      </c>
      <c r="B20" s="77">
        <v>1181</v>
      </c>
      <c r="C20" s="77">
        <v>1043</v>
      </c>
      <c r="D20" s="77">
        <v>927</v>
      </c>
      <c r="E20" s="77">
        <v>0</v>
      </c>
      <c r="F20" s="77">
        <v>1215</v>
      </c>
      <c r="G20" s="77">
        <v>1448</v>
      </c>
      <c r="H20" s="77">
        <v>869</v>
      </c>
      <c r="I20" s="77">
        <v>939</v>
      </c>
      <c r="J20" s="77">
        <v>0</v>
      </c>
      <c r="K20" s="77">
        <v>1615</v>
      </c>
      <c r="L20" s="77">
        <v>2437</v>
      </c>
      <c r="M20" s="77">
        <v>153</v>
      </c>
      <c r="N20" s="77"/>
      <c r="O20" s="77">
        <v>9</v>
      </c>
      <c r="P20" s="77">
        <v>68</v>
      </c>
      <c r="Q20" s="77">
        <v>891</v>
      </c>
      <c r="R20" s="78">
        <v>79</v>
      </c>
      <c r="S20" s="77">
        <f>SUM(B20:R20)</f>
        <v>12874</v>
      </c>
      <c r="T20" s="79"/>
      <c r="U20" s="77">
        <f>SUM(B20:R20)</f>
        <v>12874</v>
      </c>
      <c r="V20" s="80" t="s">
        <v>53</v>
      </c>
    </row>
    <row r="21" spans="1:22" ht="18" customHeight="1" thickBot="1" x14ac:dyDescent="0.3">
      <c r="A21" s="81" t="s">
        <v>54</v>
      </c>
      <c r="B21" s="82">
        <v>1525</v>
      </c>
      <c r="C21" s="82">
        <v>1715</v>
      </c>
      <c r="D21" s="82">
        <v>1020</v>
      </c>
      <c r="E21" s="82"/>
      <c r="F21" s="83">
        <v>1170</v>
      </c>
      <c r="G21" s="84">
        <v>1539</v>
      </c>
      <c r="H21" s="82">
        <v>1610</v>
      </c>
      <c r="I21" s="82">
        <v>1818</v>
      </c>
      <c r="J21" s="85"/>
      <c r="K21" s="82">
        <v>2067</v>
      </c>
      <c r="L21" s="86">
        <v>2663</v>
      </c>
      <c r="N21" s="77"/>
      <c r="O21" s="77"/>
      <c r="P21" s="77"/>
      <c r="Q21" s="77"/>
      <c r="R21" s="78">
        <v>0</v>
      </c>
      <c r="S21" s="87"/>
      <c r="T21" s="79"/>
      <c r="U21" s="88">
        <f>+L21+K21+I21+H21+G21+F21+D21+C21+G21+P20++R19+Q19+O19</f>
        <v>16088</v>
      </c>
      <c r="V21" s="89" t="s">
        <v>54</v>
      </c>
    </row>
    <row r="22" spans="1:22" ht="21" customHeight="1" thickBot="1" x14ac:dyDescent="0.3">
      <c r="A22" s="90"/>
      <c r="B22" s="91"/>
      <c r="C22" s="91"/>
      <c r="M22" s="91"/>
      <c r="O22" s="92" t="s">
        <v>55</v>
      </c>
      <c r="P22" s="93"/>
      <c r="Q22" s="94">
        <f>+G25+I25+M25</f>
        <v>15127</v>
      </c>
      <c r="R22" s="95" t="s">
        <v>56</v>
      </c>
      <c r="S22" s="96">
        <f>SUM(B19:M19)</f>
        <v>11958</v>
      </c>
      <c r="T22" s="97">
        <f>+S22-'[1]  4-29-19'!S22</f>
        <v>8</v>
      </c>
      <c r="U22" s="98">
        <f>+U20-U24</f>
        <v>11896</v>
      </c>
      <c r="V22" s="99" t="s">
        <v>53</v>
      </c>
    </row>
    <row r="23" spans="1:22" ht="17.45" customHeight="1" x14ac:dyDescent="0.25">
      <c r="A23" s="100"/>
      <c r="B23" s="91"/>
      <c r="D23" s="91"/>
      <c r="F23" s="101"/>
      <c r="G23" s="91"/>
      <c r="H23" s="102"/>
      <c r="I23" s="77"/>
      <c r="K23" s="102"/>
      <c r="L23" s="91"/>
      <c r="M23" s="77"/>
      <c r="N23" s="91"/>
      <c r="O23" s="91"/>
      <c r="P23" s="91"/>
      <c r="Q23" s="91"/>
      <c r="R23" s="103"/>
      <c r="S23" s="104"/>
      <c r="T23" s="79"/>
      <c r="U23" s="91"/>
      <c r="V23" s="3"/>
    </row>
    <row r="24" spans="1:22" ht="17.45" customHeight="1" x14ac:dyDescent="0.25">
      <c r="A24" s="39" t="s">
        <v>50</v>
      </c>
      <c r="B24" s="105"/>
      <c r="C24" s="91"/>
      <c r="D24" s="87"/>
      <c r="E24" s="91"/>
      <c r="F24" s="87"/>
      <c r="G24" s="87">
        <f>+B19+C19+D19+F19+G19</f>
        <v>5914</v>
      </c>
      <c r="H24" s="104"/>
      <c r="I24" s="87">
        <f>+H19+I19</f>
        <v>1828</v>
      </c>
      <c r="K24" s="87"/>
      <c r="L24" s="104"/>
      <c r="M24" s="106">
        <f>+K19+L19+M19</f>
        <v>4216</v>
      </c>
      <c r="N24" s="91"/>
      <c r="O24" s="91"/>
      <c r="P24" s="104"/>
      <c r="Q24" s="87"/>
      <c r="R24" s="107" t="s">
        <v>57</v>
      </c>
      <c r="S24" s="108">
        <f>+O19+Q19</f>
        <v>879</v>
      </c>
      <c r="T24" s="38">
        <f>+S24-'[1]  4-29-19'!S24</f>
        <v>-4</v>
      </c>
      <c r="U24" s="99">
        <f>908+70</f>
        <v>978</v>
      </c>
      <c r="V24" s="109" t="s">
        <v>53</v>
      </c>
    </row>
    <row r="25" spans="1:22" ht="19.7" customHeight="1" thickBot="1" x14ac:dyDescent="0.3">
      <c r="A25" s="110"/>
      <c r="B25" s="105"/>
      <c r="C25" s="104"/>
      <c r="D25" s="91" t="s">
        <v>58</v>
      </c>
      <c r="E25" s="91"/>
      <c r="F25" s="91"/>
      <c r="G25" s="111">
        <f>+B21+C21+D21+F21+G21</f>
        <v>6969</v>
      </c>
      <c r="H25" s="91" t="s">
        <v>59</v>
      </c>
      <c r="I25" s="112">
        <f>+H21+I21</f>
        <v>3428</v>
      </c>
      <c r="K25" s="91" t="s">
        <v>60</v>
      </c>
      <c r="M25" s="112">
        <f>+K21+L21</f>
        <v>4730</v>
      </c>
      <c r="N25" s="91"/>
      <c r="O25" s="104"/>
      <c r="P25" s="104"/>
      <c r="Q25" s="104"/>
      <c r="R25" s="87"/>
      <c r="S25" s="113">
        <f>+S22+S24</f>
        <v>12837</v>
      </c>
      <c r="T25" s="114"/>
      <c r="U25" s="104"/>
      <c r="V25" s="39"/>
    </row>
    <row r="26" spans="1:22" ht="19.7" customHeight="1" thickTop="1" x14ac:dyDescent="0.25">
      <c r="A26" s="110"/>
      <c r="B26" s="105"/>
      <c r="C26" s="115" t="s">
        <v>61</v>
      </c>
      <c r="D26" s="116"/>
      <c r="E26" s="115"/>
      <c r="F26" s="115"/>
      <c r="G26" s="117">
        <f>+G25-G24</f>
        <v>1055</v>
      </c>
      <c r="H26" s="117"/>
      <c r="I26" s="117">
        <f>+I25-I24</f>
        <v>1600</v>
      </c>
      <c r="J26" s="118"/>
      <c r="K26" s="117"/>
      <c r="L26" s="118"/>
      <c r="M26" s="117">
        <f>+M25-M24</f>
        <v>514</v>
      </c>
      <c r="N26" s="115"/>
      <c r="O26" s="117"/>
      <c r="P26" s="117"/>
      <c r="Q26" s="119">
        <f>+M26+I26+G26</f>
        <v>3169</v>
      </c>
      <c r="R26" s="119" t="s">
        <v>62</v>
      </c>
      <c r="S26" s="87"/>
      <c r="T26" s="114"/>
      <c r="U26" s="104"/>
      <c r="V26" s="39"/>
    </row>
    <row r="27" spans="1:22" ht="15" customHeight="1" x14ac:dyDescent="0.25">
      <c r="A27" s="110"/>
      <c r="B27" s="105"/>
      <c r="C27" s="104"/>
      <c r="D27" s="104"/>
      <c r="E27" s="104"/>
      <c r="F27" s="104"/>
      <c r="G27" s="87"/>
      <c r="J27" s="87"/>
      <c r="K27" s="104"/>
      <c r="L27" s="104"/>
      <c r="M27" s="87"/>
      <c r="N27" s="91"/>
      <c r="O27" s="104"/>
      <c r="P27" s="104"/>
      <c r="S27" s="87"/>
      <c r="T27" s="114"/>
      <c r="U27" s="104"/>
      <c r="V27" s="39"/>
    </row>
    <row r="28" spans="1:22" ht="16.7" customHeight="1" x14ac:dyDescent="0.25">
      <c r="A28" s="120" t="s">
        <v>63</v>
      </c>
      <c r="B28" s="121">
        <v>78</v>
      </c>
      <c r="C28" s="121">
        <v>53</v>
      </c>
      <c r="D28" s="121">
        <v>42</v>
      </c>
      <c r="E28" s="122"/>
      <c r="F28" s="121">
        <v>50</v>
      </c>
      <c r="G28" s="121">
        <v>56</v>
      </c>
      <c r="H28" s="123">
        <f>SUM(B28:G28)</f>
        <v>279</v>
      </c>
      <c r="I28" s="124" t="s">
        <v>64</v>
      </c>
      <c r="K28" s="123"/>
      <c r="L28" s="123"/>
      <c r="M28" s="123"/>
      <c r="N28" s="91"/>
      <c r="O28" s="123"/>
      <c r="P28" s="104"/>
      <c r="Q28" s="123"/>
      <c r="R28" s="125"/>
      <c r="S28" s="123"/>
      <c r="T28" s="114"/>
      <c r="U28" s="104"/>
      <c r="V28" s="39"/>
    </row>
    <row r="29" spans="1:22" ht="15" customHeight="1" x14ac:dyDescent="0.25">
      <c r="A29" s="39" t="s">
        <v>65</v>
      </c>
      <c r="B29" s="126">
        <f t="shared" ref="B29:F29" si="4">+B19+B28</f>
        <v>1238</v>
      </c>
      <c r="C29" s="31">
        <f t="shared" si="4"/>
        <v>1147</v>
      </c>
      <c r="D29" s="31">
        <f t="shared" si="4"/>
        <v>996</v>
      </c>
      <c r="E29" s="37">
        <f t="shared" si="4"/>
        <v>0</v>
      </c>
      <c r="F29" s="37">
        <f t="shared" si="4"/>
        <v>1304</v>
      </c>
      <c r="G29" s="31">
        <f>+G19+G28</f>
        <v>1508</v>
      </c>
      <c r="H29" s="127"/>
      <c r="I29" s="127"/>
      <c r="J29" s="87"/>
      <c r="K29" s="127"/>
      <c r="L29" s="127"/>
      <c r="M29" s="106"/>
      <c r="N29" s="91"/>
      <c r="O29" s="91"/>
      <c r="P29" s="104"/>
      <c r="Q29" s="127"/>
      <c r="R29" s="125"/>
      <c r="S29" s="123"/>
      <c r="T29" s="114"/>
      <c r="U29" s="50"/>
      <c r="V29" s="128"/>
    </row>
    <row r="30" spans="1:22" ht="12.75" customHeight="1" x14ac:dyDescent="0.25">
      <c r="A30" s="39"/>
      <c r="B30" s="105"/>
      <c r="C30" s="91"/>
      <c r="D30" s="87"/>
      <c r="E30" s="91"/>
      <c r="F30" s="87"/>
      <c r="G30" s="87"/>
      <c r="H30" s="104"/>
      <c r="I30" s="104"/>
      <c r="J30" s="87"/>
      <c r="K30" s="87"/>
      <c r="L30" s="104"/>
      <c r="M30" s="106"/>
      <c r="N30" s="91"/>
      <c r="O30" s="91"/>
      <c r="P30" s="104"/>
      <c r="Q30" s="104"/>
      <c r="R30" s="125"/>
      <c r="S30" s="123"/>
      <c r="T30" s="114"/>
      <c r="U30" s="89"/>
      <c r="V30" s="3"/>
    </row>
    <row r="31" spans="1:22" ht="13.7" customHeight="1" x14ac:dyDescent="0.25">
      <c r="A31" s="24" t="s">
        <v>66</v>
      </c>
      <c r="B31" s="3"/>
      <c r="C31" s="3"/>
      <c r="D31" s="53"/>
      <c r="E31" s="53"/>
      <c r="F31" s="3"/>
      <c r="G31" s="129"/>
      <c r="H31" s="3"/>
      <c r="I31" s="3"/>
      <c r="J31" s="129"/>
      <c r="K31" s="3"/>
      <c r="L31" s="3"/>
      <c r="M31" s="129"/>
      <c r="N31" s="3"/>
      <c r="O31" s="3"/>
      <c r="P31" s="3"/>
      <c r="Q31" s="3"/>
      <c r="R31" s="3"/>
      <c r="S31" s="89"/>
      <c r="T31" s="3"/>
      <c r="U31" s="130"/>
      <c r="V31" s="3"/>
    </row>
    <row r="32" spans="1:22" ht="13.7" customHeight="1" x14ac:dyDescent="0.25">
      <c r="A32" s="137">
        <v>43591</v>
      </c>
      <c r="B32" s="243">
        <v>1161</v>
      </c>
      <c r="C32" s="244">
        <v>1088</v>
      </c>
      <c r="D32" s="244">
        <v>955</v>
      </c>
      <c r="E32" s="243"/>
      <c r="F32" s="245">
        <v>1251</v>
      </c>
      <c r="G32" s="244">
        <v>1451</v>
      </c>
      <c r="H32" s="245">
        <v>910</v>
      </c>
      <c r="I32" s="244">
        <v>920</v>
      </c>
      <c r="J32" s="245"/>
      <c r="K32" s="244">
        <v>1642</v>
      </c>
      <c r="L32" s="243">
        <v>2535</v>
      </c>
      <c r="M32" s="243">
        <v>40</v>
      </c>
      <c r="N32" s="245"/>
      <c r="O32" s="245">
        <v>10</v>
      </c>
      <c r="P32" s="135">
        <v>0</v>
      </c>
      <c r="Q32" s="245">
        <v>873</v>
      </c>
      <c r="R32" s="135">
        <v>0</v>
      </c>
      <c r="S32" s="246">
        <v>12836</v>
      </c>
      <c r="T32" s="244">
        <v>3</v>
      </c>
      <c r="U32" s="130"/>
      <c r="V32" s="3"/>
    </row>
    <row r="33" spans="1:22" ht="16.899999999999999" customHeight="1" x14ac:dyDescent="0.25">
      <c r="A33" s="131">
        <v>43584</v>
      </c>
      <c r="B33" s="132">
        <v>1162</v>
      </c>
      <c r="C33" s="133">
        <v>1085</v>
      </c>
      <c r="D33" s="134">
        <v>954</v>
      </c>
      <c r="E33" s="134">
        <v>0</v>
      </c>
      <c r="F33" s="135">
        <v>1251</v>
      </c>
      <c r="G33" s="133">
        <v>1447</v>
      </c>
      <c r="H33" s="133">
        <v>910</v>
      </c>
      <c r="I33" s="135">
        <v>919</v>
      </c>
      <c r="J33" s="135">
        <v>0</v>
      </c>
      <c r="K33" s="132">
        <v>1641</v>
      </c>
      <c r="L33" s="132">
        <v>2540</v>
      </c>
      <c r="M33" s="133">
        <v>41</v>
      </c>
      <c r="N33" s="135"/>
      <c r="O33" s="135">
        <v>10</v>
      </c>
      <c r="P33" s="135">
        <v>0</v>
      </c>
      <c r="Q33" s="132">
        <v>873</v>
      </c>
      <c r="R33" s="135">
        <v>0</v>
      </c>
      <c r="S33" s="136">
        <v>12833</v>
      </c>
      <c r="T33" s="132">
        <f>+S33-S34</f>
        <v>-33</v>
      </c>
      <c r="U33" s="130"/>
      <c r="V33" s="3"/>
    </row>
    <row r="34" spans="1:22" ht="13.7" customHeight="1" x14ac:dyDescent="0.25">
      <c r="A34" s="137">
        <v>43555</v>
      </c>
      <c r="B34" s="138">
        <v>1166</v>
      </c>
      <c r="C34" s="138">
        <v>1078</v>
      </c>
      <c r="D34" s="114">
        <v>961</v>
      </c>
      <c r="E34" s="138">
        <v>0</v>
      </c>
      <c r="F34" s="114">
        <v>1251</v>
      </c>
      <c r="G34" s="114">
        <v>1446</v>
      </c>
      <c r="H34" s="114">
        <v>907</v>
      </c>
      <c r="I34" s="103">
        <v>919</v>
      </c>
      <c r="J34" s="129">
        <v>0</v>
      </c>
      <c r="K34" s="103">
        <v>1658</v>
      </c>
      <c r="L34" s="114">
        <v>2553</v>
      </c>
      <c r="M34" s="129">
        <v>40</v>
      </c>
      <c r="N34" s="129"/>
      <c r="O34" s="114">
        <v>10</v>
      </c>
      <c r="P34" s="129">
        <v>0</v>
      </c>
      <c r="Q34" s="129">
        <v>877</v>
      </c>
      <c r="R34" s="129">
        <v>0</v>
      </c>
      <c r="S34" s="31">
        <v>12866</v>
      </c>
      <c r="T34" s="114">
        <f t="shared" ref="T34:T55" si="5">+S34-S35</f>
        <v>15</v>
      </c>
      <c r="U34" s="130"/>
      <c r="V34" s="3"/>
    </row>
    <row r="35" spans="1:22" ht="13.7" customHeight="1" x14ac:dyDescent="0.25">
      <c r="A35" s="137">
        <v>43521</v>
      </c>
      <c r="B35" s="114">
        <v>1167</v>
      </c>
      <c r="C35" s="114">
        <v>1084</v>
      </c>
      <c r="D35" s="138">
        <v>947</v>
      </c>
      <c r="E35" s="138">
        <v>0</v>
      </c>
      <c r="F35" s="114">
        <v>1248</v>
      </c>
      <c r="G35" s="114">
        <v>1441</v>
      </c>
      <c r="H35" s="114">
        <v>904</v>
      </c>
      <c r="I35" s="114">
        <v>923</v>
      </c>
      <c r="J35" s="129">
        <v>0</v>
      </c>
      <c r="K35" s="103">
        <v>1659</v>
      </c>
      <c r="L35" s="114">
        <v>2552</v>
      </c>
      <c r="M35" s="114">
        <v>40</v>
      </c>
      <c r="N35" s="129"/>
      <c r="O35" s="103">
        <v>9</v>
      </c>
      <c r="P35" s="129">
        <v>0</v>
      </c>
      <c r="Q35" s="114">
        <v>877</v>
      </c>
      <c r="R35" s="129">
        <v>0</v>
      </c>
      <c r="S35" s="31">
        <v>12851</v>
      </c>
      <c r="T35" s="114">
        <f t="shared" si="5"/>
        <v>70</v>
      </c>
      <c r="U35" s="130"/>
      <c r="V35" s="3"/>
    </row>
    <row r="36" spans="1:22" ht="13.7" customHeight="1" x14ac:dyDescent="0.25">
      <c r="A36" s="137">
        <v>43496</v>
      </c>
      <c r="B36" s="129">
        <v>1146</v>
      </c>
      <c r="C36" s="103">
        <v>1072</v>
      </c>
      <c r="D36" s="138">
        <v>951</v>
      </c>
      <c r="E36" s="138">
        <v>0</v>
      </c>
      <c r="F36" s="114">
        <v>1246</v>
      </c>
      <c r="G36" s="114">
        <v>1439</v>
      </c>
      <c r="H36" s="103">
        <v>889</v>
      </c>
      <c r="I36" s="114">
        <v>920</v>
      </c>
      <c r="J36" s="129">
        <v>0</v>
      </c>
      <c r="K36" s="103">
        <v>1668</v>
      </c>
      <c r="L36" s="103">
        <v>2526</v>
      </c>
      <c r="M36" s="114">
        <v>39</v>
      </c>
      <c r="N36" s="129"/>
      <c r="O36" s="129">
        <v>11</v>
      </c>
      <c r="P36" s="129">
        <v>0</v>
      </c>
      <c r="Q36" s="114">
        <v>874</v>
      </c>
      <c r="R36" s="129">
        <v>0</v>
      </c>
      <c r="S36" s="50">
        <v>12781</v>
      </c>
      <c r="T36" s="103">
        <f t="shared" si="5"/>
        <v>-53</v>
      </c>
      <c r="U36" s="130"/>
      <c r="V36" s="3"/>
    </row>
    <row r="37" spans="1:22" ht="13.7" customHeight="1" x14ac:dyDescent="0.25">
      <c r="A37" s="137">
        <v>43455</v>
      </c>
      <c r="B37" s="103">
        <v>1146</v>
      </c>
      <c r="C37" s="114">
        <v>1078</v>
      </c>
      <c r="D37" s="138">
        <v>949</v>
      </c>
      <c r="E37" s="138">
        <v>0</v>
      </c>
      <c r="F37" s="114">
        <v>1239</v>
      </c>
      <c r="G37" s="114">
        <v>1437</v>
      </c>
      <c r="H37" s="103">
        <v>907</v>
      </c>
      <c r="I37" s="103">
        <v>916</v>
      </c>
      <c r="J37" s="103">
        <v>0</v>
      </c>
      <c r="K37" s="103">
        <v>1698</v>
      </c>
      <c r="L37" s="103">
        <v>2550</v>
      </c>
      <c r="M37" s="129">
        <v>31</v>
      </c>
      <c r="N37" s="129"/>
      <c r="O37" s="129">
        <v>11</v>
      </c>
      <c r="P37" s="129">
        <v>0</v>
      </c>
      <c r="Q37" s="103">
        <v>872</v>
      </c>
      <c r="R37" s="129">
        <v>0</v>
      </c>
      <c r="S37" s="50">
        <v>12834</v>
      </c>
      <c r="T37" s="103">
        <f t="shared" si="5"/>
        <v>-89</v>
      </c>
      <c r="U37" s="130"/>
      <c r="V37" s="3"/>
    </row>
    <row r="38" spans="1:22" ht="13.7" customHeight="1" x14ac:dyDescent="0.25">
      <c r="A38" s="137">
        <v>43423</v>
      </c>
      <c r="B38" s="129">
        <v>1151</v>
      </c>
      <c r="C38" s="129">
        <v>1077</v>
      </c>
      <c r="D38" s="129">
        <v>950</v>
      </c>
      <c r="E38" s="129">
        <v>0</v>
      </c>
      <c r="F38" s="129">
        <v>1236</v>
      </c>
      <c r="G38" s="129">
        <v>1431</v>
      </c>
      <c r="H38" s="129">
        <v>908</v>
      </c>
      <c r="I38" s="129">
        <v>928</v>
      </c>
      <c r="J38" s="129">
        <v>0</v>
      </c>
      <c r="K38" s="129">
        <v>1702</v>
      </c>
      <c r="L38" s="129">
        <v>2572</v>
      </c>
      <c r="M38" s="129">
        <v>31</v>
      </c>
      <c r="N38" s="129"/>
      <c r="O38" s="129">
        <v>11</v>
      </c>
      <c r="P38" s="129">
        <v>0</v>
      </c>
      <c r="Q38" s="129">
        <v>878</v>
      </c>
      <c r="R38" s="3">
        <v>48</v>
      </c>
      <c r="S38" s="31">
        <f>SUM(B38:R38)</f>
        <v>12923</v>
      </c>
      <c r="T38" s="31">
        <f t="shared" si="5"/>
        <v>34</v>
      </c>
      <c r="U38" s="130"/>
      <c r="V38" s="3"/>
    </row>
    <row r="39" spans="1:22" ht="13.7" customHeight="1" x14ac:dyDescent="0.25">
      <c r="A39" s="137">
        <v>43402</v>
      </c>
      <c r="B39" s="129">
        <v>1145</v>
      </c>
      <c r="C39" s="129">
        <v>1069</v>
      </c>
      <c r="D39" s="129">
        <v>955</v>
      </c>
      <c r="E39" s="129">
        <v>0</v>
      </c>
      <c r="F39" s="129">
        <v>1229</v>
      </c>
      <c r="G39" s="129">
        <v>1427</v>
      </c>
      <c r="H39" s="3">
        <v>901</v>
      </c>
      <c r="I39" s="52">
        <v>922</v>
      </c>
      <c r="J39" s="129">
        <v>0</v>
      </c>
      <c r="K39" s="129">
        <v>1704</v>
      </c>
      <c r="L39" s="129">
        <v>2575</v>
      </c>
      <c r="M39" s="129">
        <v>27</v>
      </c>
      <c r="N39" s="3"/>
      <c r="O39" s="3">
        <v>9</v>
      </c>
      <c r="P39" s="3">
        <v>0</v>
      </c>
      <c r="Q39" s="3">
        <v>885</v>
      </c>
      <c r="R39" s="3">
        <v>41</v>
      </c>
      <c r="S39" s="31">
        <f>SUM(B39:R39)</f>
        <v>12889</v>
      </c>
      <c r="T39" s="31">
        <f t="shared" si="5"/>
        <v>21</v>
      </c>
      <c r="U39" s="130"/>
      <c r="V39" s="3"/>
    </row>
    <row r="40" spans="1:22" ht="13.7" customHeight="1" x14ac:dyDescent="0.25">
      <c r="A40" s="137">
        <v>43367</v>
      </c>
      <c r="B40" s="129">
        <v>1135</v>
      </c>
      <c r="C40" s="129">
        <v>1047</v>
      </c>
      <c r="D40" s="138">
        <v>950</v>
      </c>
      <c r="E40" s="138">
        <v>0</v>
      </c>
      <c r="F40" s="129">
        <v>1221</v>
      </c>
      <c r="G40" s="129">
        <v>1423</v>
      </c>
      <c r="H40" s="129">
        <v>909</v>
      </c>
      <c r="I40" s="129">
        <v>928</v>
      </c>
      <c r="J40" s="129">
        <v>0</v>
      </c>
      <c r="K40" s="129">
        <v>1703</v>
      </c>
      <c r="L40" s="129">
        <v>2599</v>
      </c>
      <c r="M40" s="129">
        <v>29</v>
      </c>
      <c r="N40" s="129"/>
      <c r="O40" s="129">
        <v>8</v>
      </c>
      <c r="P40" s="129">
        <v>0</v>
      </c>
      <c r="Q40" s="129">
        <v>887</v>
      </c>
      <c r="R40" s="129">
        <v>29</v>
      </c>
      <c r="S40" s="50">
        <v>12868</v>
      </c>
      <c r="T40" s="50">
        <f t="shared" si="5"/>
        <v>-14</v>
      </c>
      <c r="U40" s="130"/>
      <c r="V40" s="3"/>
    </row>
    <row r="41" spans="1:22" ht="18" customHeight="1" x14ac:dyDescent="0.25">
      <c r="A41" s="240">
        <v>43339</v>
      </c>
      <c r="B41" s="241">
        <v>1128</v>
      </c>
      <c r="C41" s="241">
        <v>1035</v>
      </c>
      <c r="D41" s="241">
        <v>954</v>
      </c>
      <c r="E41" s="241">
        <v>0</v>
      </c>
      <c r="F41" s="241">
        <v>1222</v>
      </c>
      <c r="G41" s="241">
        <v>1422</v>
      </c>
      <c r="H41" s="241">
        <v>907</v>
      </c>
      <c r="I41" s="241">
        <v>938</v>
      </c>
      <c r="J41" s="241">
        <v>0</v>
      </c>
      <c r="K41" s="241">
        <v>1697</v>
      </c>
      <c r="L41" s="241">
        <v>2616</v>
      </c>
      <c r="M41" s="241">
        <v>30</v>
      </c>
      <c r="N41" s="241"/>
      <c r="O41" s="241">
        <v>14</v>
      </c>
      <c r="P41" s="241">
        <v>0</v>
      </c>
      <c r="Q41" s="241">
        <v>890</v>
      </c>
      <c r="R41" s="241">
        <v>29</v>
      </c>
      <c r="S41" s="242">
        <v>12882</v>
      </c>
      <c r="T41" s="242">
        <f t="shared" si="5"/>
        <v>68</v>
      </c>
      <c r="U41" s="130"/>
      <c r="V41" s="3"/>
    </row>
    <row r="42" spans="1:22" ht="13.7" customHeight="1" x14ac:dyDescent="0.25">
      <c r="A42" s="137">
        <v>43241</v>
      </c>
      <c r="B42" s="114">
        <v>1160</v>
      </c>
      <c r="C42" s="114">
        <v>1072</v>
      </c>
      <c r="D42" s="138">
        <v>937</v>
      </c>
      <c r="E42" s="139">
        <v>0</v>
      </c>
      <c r="F42" s="114">
        <v>1227</v>
      </c>
      <c r="G42" s="129">
        <v>1452</v>
      </c>
      <c r="H42" s="103">
        <v>864</v>
      </c>
      <c r="I42" s="114">
        <v>946</v>
      </c>
      <c r="J42" s="129">
        <v>0</v>
      </c>
      <c r="K42" s="103">
        <v>1666</v>
      </c>
      <c r="L42" s="103">
        <v>2463</v>
      </c>
      <c r="M42" s="129">
        <v>40</v>
      </c>
      <c r="N42" s="129"/>
      <c r="O42" s="129">
        <v>10</v>
      </c>
      <c r="P42" s="129">
        <v>0</v>
      </c>
      <c r="Q42" s="114">
        <v>879</v>
      </c>
      <c r="R42" s="103">
        <v>98</v>
      </c>
      <c r="S42" s="50">
        <v>12814</v>
      </c>
      <c r="T42" s="50">
        <f t="shared" si="5"/>
        <v>-19</v>
      </c>
      <c r="U42" s="130"/>
      <c r="V42" s="3"/>
    </row>
    <row r="43" spans="1:22" ht="13.7" customHeight="1" x14ac:dyDescent="0.25">
      <c r="A43" s="137">
        <v>43210</v>
      </c>
      <c r="B43" s="129">
        <v>1159</v>
      </c>
      <c r="C43" s="129">
        <v>1065</v>
      </c>
      <c r="D43" s="138">
        <v>942</v>
      </c>
      <c r="E43" s="138">
        <v>0</v>
      </c>
      <c r="F43" s="129">
        <v>1224</v>
      </c>
      <c r="G43" s="129">
        <v>1452</v>
      </c>
      <c r="H43" s="129">
        <v>868</v>
      </c>
      <c r="I43" s="129">
        <v>945</v>
      </c>
      <c r="J43" s="129">
        <v>0</v>
      </c>
      <c r="K43" s="129">
        <v>1672</v>
      </c>
      <c r="L43" s="129">
        <v>2477</v>
      </c>
      <c r="M43" s="129">
        <v>40</v>
      </c>
      <c r="N43" s="129"/>
      <c r="O43" s="129">
        <v>10</v>
      </c>
      <c r="P43" s="129">
        <v>0</v>
      </c>
      <c r="Q43" s="129">
        <v>878</v>
      </c>
      <c r="R43" s="129">
        <v>101</v>
      </c>
      <c r="S43" s="50">
        <v>12833</v>
      </c>
      <c r="T43" s="50">
        <f t="shared" si="5"/>
        <v>-30</v>
      </c>
      <c r="U43" s="50">
        <v>-161</v>
      </c>
      <c r="V43" s="3"/>
    </row>
    <row r="44" spans="1:22" ht="12.6" customHeight="1" x14ac:dyDescent="0.25">
      <c r="A44" s="137">
        <v>43185</v>
      </c>
      <c r="B44" s="114">
        <v>1152</v>
      </c>
      <c r="C44" s="114">
        <v>1056</v>
      </c>
      <c r="D44" s="114">
        <v>938</v>
      </c>
      <c r="E44" s="138">
        <v>0</v>
      </c>
      <c r="F44" s="114">
        <v>1223</v>
      </c>
      <c r="G44" s="103">
        <v>1450</v>
      </c>
      <c r="H44" s="103">
        <v>863</v>
      </c>
      <c r="I44" s="114">
        <v>943</v>
      </c>
      <c r="J44" s="129">
        <v>0</v>
      </c>
      <c r="K44" s="103">
        <v>1689</v>
      </c>
      <c r="L44" s="103">
        <v>2494</v>
      </c>
      <c r="M44" s="103">
        <v>40</v>
      </c>
      <c r="N44" s="129"/>
      <c r="O44" s="129">
        <v>10</v>
      </c>
      <c r="P44" s="129">
        <v>0</v>
      </c>
      <c r="Q44" s="103">
        <v>878</v>
      </c>
      <c r="R44" s="103">
        <v>127</v>
      </c>
      <c r="S44" s="50">
        <v>12863</v>
      </c>
      <c r="T44" s="50">
        <f t="shared" si="5"/>
        <v>-2</v>
      </c>
      <c r="U44" s="130"/>
      <c r="V44" s="3"/>
    </row>
    <row r="45" spans="1:22" ht="13.7" customHeight="1" x14ac:dyDescent="0.25">
      <c r="A45" s="110">
        <v>43157</v>
      </c>
      <c r="B45" s="103">
        <v>1151</v>
      </c>
      <c r="C45" s="114">
        <v>1047</v>
      </c>
      <c r="D45" s="138">
        <v>928</v>
      </c>
      <c r="E45" s="138">
        <v>0</v>
      </c>
      <c r="F45" s="103">
        <v>1219</v>
      </c>
      <c r="G45" s="103">
        <v>1453</v>
      </c>
      <c r="H45" s="114">
        <v>869</v>
      </c>
      <c r="I45" s="103">
        <v>942</v>
      </c>
      <c r="J45" s="129">
        <v>0</v>
      </c>
      <c r="K45" s="103">
        <v>1697</v>
      </c>
      <c r="L45" s="103">
        <v>2499</v>
      </c>
      <c r="M45" s="103">
        <v>41</v>
      </c>
      <c r="N45" s="103"/>
      <c r="O45" s="103">
        <v>10</v>
      </c>
      <c r="P45" s="129">
        <v>0</v>
      </c>
      <c r="Q45" s="103">
        <v>881</v>
      </c>
      <c r="R45" s="129">
        <v>128</v>
      </c>
      <c r="S45" s="50">
        <v>12865</v>
      </c>
      <c r="T45" s="50">
        <f t="shared" si="5"/>
        <v>-18</v>
      </c>
      <c r="U45" s="130"/>
      <c r="V45" s="3"/>
    </row>
    <row r="46" spans="1:22" ht="13.7" customHeight="1" x14ac:dyDescent="0.25">
      <c r="A46" s="110">
        <v>43129</v>
      </c>
      <c r="B46" s="129">
        <v>1153</v>
      </c>
      <c r="C46" s="129">
        <v>1042</v>
      </c>
      <c r="D46" s="138">
        <v>933</v>
      </c>
      <c r="E46" s="138">
        <v>0</v>
      </c>
      <c r="F46" s="129">
        <v>1224</v>
      </c>
      <c r="G46" s="129">
        <v>1454</v>
      </c>
      <c r="H46" s="129">
        <v>859</v>
      </c>
      <c r="I46" s="129">
        <v>944</v>
      </c>
      <c r="J46" s="129">
        <v>0</v>
      </c>
      <c r="K46" s="129">
        <v>1710</v>
      </c>
      <c r="L46" s="129">
        <v>2498</v>
      </c>
      <c r="M46" s="129">
        <v>42</v>
      </c>
      <c r="N46" s="129"/>
      <c r="O46" s="129">
        <v>11</v>
      </c>
      <c r="P46" s="129">
        <v>0</v>
      </c>
      <c r="Q46" s="129">
        <v>889</v>
      </c>
      <c r="R46" s="129">
        <v>124</v>
      </c>
      <c r="S46" s="50">
        <v>12883</v>
      </c>
      <c r="T46" s="50">
        <f t="shared" si="5"/>
        <v>-67</v>
      </c>
      <c r="U46" s="130"/>
      <c r="V46" s="3"/>
    </row>
    <row r="47" spans="1:22" ht="13.7" customHeight="1" x14ac:dyDescent="0.25">
      <c r="A47" s="110">
        <v>43087</v>
      </c>
      <c r="B47" s="103">
        <v>1162</v>
      </c>
      <c r="C47" s="103">
        <v>1043</v>
      </c>
      <c r="D47" s="114">
        <v>934</v>
      </c>
      <c r="E47" s="138">
        <v>0</v>
      </c>
      <c r="F47" s="114">
        <v>1226</v>
      </c>
      <c r="G47" s="103">
        <v>1460</v>
      </c>
      <c r="H47" s="103">
        <v>884</v>
      </c>
      <c r="I47" s="103">
        <v>954</v>
      </c>
      <c r="J47" s="129">
        <v>0</v>
      </c>
      <c r="K47" s="103">
        <v>1727</v>
      </c>
      <c r="L47" s="103">
        <v>2504</v>
      </c>
      <c r="M47" s="129">
        <v>38</v>
      </c>
      <c r="N47" s="129"/>
      <c r="O47" s="129">
        <v>12</v>
      </c>
      <c r="P47" s="129">
        <v>0</v>
      </c>
      <c r="Q47" s="103">
        <v>890</v>
      </c>
      <c r="R47" s="52">
        <v>116</v>
      </c>
      <c r="S47" s="50">
        <v>12950</v>
      </c>
      <c r="T47" s="52">
        <f t="shared" si="5"/>
        <v>-44</v>
      </c>
      <c r="U47" s="130"/>
      <c r="V47" s="3"/>
    </row>
    <row r="48" spans="1:22" ht="18" customHeight="1" x14ac:dyDescent="0.25">
      <c r="A48" s="137">
        <v>43066</v>
      </c>
      <c r="B48" s="140">
        <v>1172</v>
      </c>
      <c r="C48" s="140">
        <v>1051</v>
      </c>
      <c r="D48" s="140">
        <v>931</v>
      </c>
      <c r="E48" s="141">
        <v>0</v>
      </c>
      <c r="F48" s="140">
        <v>1213</v>
      </c>
      <c r="G48" s="142">
        <v>1468</v>
      </c>
      <c r="H48" s="140">
        <v>887</v>
      </c>
      <c r="I48" s="143">
        <v>956</v>
      </c>
      <c r="J48" s="140">
        <v>0</v>
      </c>
      <c r="K48" s="142">
        <v>1731</v>
      </c>
      <c r="L48" s="140">
        <v>2512</v>
      </c>
      <c r="M48" s="140">
        <v>38</v>
      </c>
      <c r="N48" s="140"/>
      <c r="O48" s="140">
        <v>12</v>
      </c>
      <c r="P48" s="141">
        <v>0</v>
      </c>
      <c r="Q48" s="141">
        <v>895</v>
      </c>
      <c r="R48" s="144">
        <v>128</v>
      </c>
      <c r="S48" s="145">
        <v>12994</v>
      </c>
      <c r="T48" s="31">
        <f t="shared" si="5"/>
        <v>32</v>
      </c>
      <c r="U48" s="130"/>
      <c r="V48" s="3"/>
    </row>
    <row r="49" spans="1:24" ht="16.350000000000001" customHeight="1" x14ac:dyDescent="0.25">
      <c r="A49" s="137">
        <v>43032</v>
      </c>
      <c r="B49" s="138">
        <v>1169</v>
      </c>
      <c r="C49" s="138">
        <v>1043</v>
      </c>
      <c r="D49" s="103">
        <v>919</v>
      </c>
      <c r="E49" s="129">
        <v>0</v>
      </c>
      <c r="F49" s="114">
        <v>1211</v>
      </c>
      <c r="G49" s="129">
        <v>1441</v>
      </c>
      <c r="H49" s="103">
        <v>889</v>
      </c>
      <c r="I49" s="114">
        <v>950</v>
      </c>
      <c r="J49" s="129">
        <v>0</v>
      </c>
      <c r="K49" s="114">
        <v>1730</v>
      </c>
      <c r="L49" s="103">
        <v>2518</v>
      </c>
      <c r="M49" s="114">
        <v>38</v>
      </c>
      <c r="N49" s="129"/>
      <c r="O49" s="103">
        <v>13</v>
      </c>
      <c r="P49" s="129">
        <v>0</v>
      </c>
      <c r="Q49" s="37">
        <v>900</v>
      </c>
      <c r="R49" s="31">
        <v>141</v>
      </c>
      <c r="S49" s="114">
        <v>12962</v>
      </c>
      <c r="T49" s="146">
        <f t="shared" si="5"/>
        <v>16</v>
      </c>
      <c r="V49" s="3"/>
    </row>
    <row r="50" spans="1:24" ht="14.45" customHeight="1" x14ac:dyDescent="0.25">
      <c r="A50" s="137">
        <v>43003</v>
      </c>
      <c r="B50" s="114">
        <v>1176</v>
      </c>
      <c r="C50" s="114">
        <v>1047</v>
      </c>
      <c r="D50" s="114">
        <v>920</v>
      </c>
      <c r="E50" s="138">
        <v>0</v>
      </c>
      <c r="F50" s="114">
        <v>1208</v>
      </c>
      <c r="G50" s="103">
        <v>1441</v>
      </c>
      <c r="H50" s="103">
        <v>892</v>
      </c>
      <c r="I50" s="114">
        <v>942</v>
      </c>
      <c r="J50" s="129">
        <v>0</v>
      </c>
      <c r="K50" s="114">
        <v>1726</v>
      </c>
      <c r="L50" s="114">
        <v>2527</v>
      </c>
      <c r="M50" s="114">
        <v>34</v>
      </c>
      <c r="N50" s="129"/>
      <c r="O50" s="129">
        <v>14</v>
      </c>
      <c r="P50" s="129">
        <v>0</v>
      </c>
      <c r="Q50" s="114">
        <v>900</v>
      </c>
      <c r="R50" s="114">
        <v>119</v>
      </c>
      <c r="S50" s="31">
        <v>12946</v>
      </c>
      <c r="T50" s="31">
        <f t="shared" si="5"/>
        <v>27</v>
      </c>
      <c r="U50" s="130"/>
      <c r="V50" s="3"/>
    </row>
    <row r="51" spans="1:24" ht="18.600000000000001" customHeight="1" x14ac:dyDescent="0.25">
      <c r="A51" s="147">
        <v>42968</v>
      </c>
      <c r="B51" s="148">
        <v>1175</v>
      </c>
      <c r="C51" s="148">
        <v>1043</v>
      </c>
      <c r="D51" s="149">
        <v>915</v>
      </c>
      <c r="E51" s="148">
        <v>0</v>
      </c>
      <c r="F51" s="150">
        <v>1207</v>
      </c>
      <c r="G51" s="151">
        <v>1448</v>
      </c>
      <c r="H51" s="150">
        <v>896</v>
      </c>
      <c r="I51" s="150">
        <v>940</v>
      </c>
      <c r="J51" s="151">
        <v>0</v>
      </c>
      <c r="K51" s="149">
        <v>1720</v>
      </c>
      <c r="L51" s="149">
        <v>2526</v>
      </c>
      <c r="M51" s="150">
        <v>29</v>
      </c>
      <c r="N51" s="151"/>
      <c r="O51" s="149">
        <v>14</v>
      </c>
      <c r="P51" s="151">
        <v>0</v>
      </c>
      <c r="Q51" s="149">
        <v>899</v>
      </c>
      <c r="R51" s="149">
        <v>107</v>
      </c>
      <c r="S51" s="149">
        <v>12919</v>
      </c>
      <c r="T51" s="149">
        <f t="shared" si="5"/>
        <v>64</v>
      </c>
      <c r="U51" s="130"/>
      <c r="V51" s="3"/>
    </row>
    <row r="52" spans="1:24" ht="12.75" customHeight="1" x14ac:dyDescent="0.25">
      <c r="A52" s="137">
        <v>42886</v>
      </c>
      <c r="B52" s="114">
        <v>1224</v>
      </c>
      <c r="C52" s="129">
        <v>1072</v>
      </c>
      <c r="D52" s="129">
        <v>907</v>
      </c>
      <c r="E52" s="138">
        <v>0</v>
      </c>
      <c r="F52" s="114">
        <v>1219</v>
      </c>
      <c r="G52" s="129">
        <v>1531</v>
      </c>
      <c r="H52" s="129">
        <v>913</v>
      </c>
      <c r="I52" s="129">
        <v>970</v>
      </c>
      <c r="J52" s="129">
        <v>0</v>
      </c>
      <c r="K52" s="129">
        <v>1580</v>
      </c>
      <c r="L52" s="129">
        <v>2433</v>
      </c>
      <c r="M52" s="129">
        <v>38</v>
      </c>
      <c r="N52" s="129"/>
      <c r="O52" s="129">
        <v>12</v>
      </c>
      <c r="P52" s="129">
        <v>0</v>
      </c>
      <c r="Q52" s="129">
        <v>858</v>
      </c>
      <c r="R52" s="129">
        <v>98</v>
      </c>
      <c r="S52" s="50">
        <v>12855</v>
      </c>
      <c r="T52" s="103">
        <f t="shared" si="5"/>
        <v>-20</v>
      </c>
      <c r="U52" s="130"/>
      <c r="V52" s="3"/>
    </row>
    <row r="53" spans="1:24" ht="12.75" customHeight="1" x14ac:dyDescent="0.25">
      <c r="A53" s="137">
        <v>42855</v>
      </c>
      <c r="B53" s="103">
        <v>1216</v>
      </c>
      <c r="C53" s="129">
        <v>1072</v>
      </c>
      <c r="D53" s="129">
        <v>907</v>
      </c>
      <c r="E53" s="138">
        <v>0</v>
      </c>
      <c r="F53" s="114">
        <v>1216</v>
      </c>
      <c r="G53" s="103">
        <v>1531</v>
      </c>
      <c r="H53" s="129">
        <v>915</v>
      </c>
      <c r="I53" s="129">
        <v>971</v>
      </c>
      <c r="J53" s="129">
        <v>0</v>
      </c>
      <c r="K53" s="129">
        <v>1591</v>
      </c>
      <c r="L53" s="129">
        <v>2447</v>
      </c>
      <c r="M53" s="129">
        <v>38</v>
      </c>
      <c r="N53" s="129"/>
      <c r="O53" s="129">
        <v>12</v>
      </c>
      <c r="P53" s="129">
        <v>0</v>
      </c>
      <c r="Q53" s="129">
        <v>859</v>
      </c>
      <c r="R53" s="129">
        <v>100</v>
      </c>
      <c r="S53" s="50">
        <v>12875</v>
      </c>
      <c r="T53" s="103">
        <f t="shared" si="5"/>
        <v>-20</v>
      </c>
      <c r="U53" s="103">
        <f>+T57+T56+T55+T54+T53</f>
        <v>-20</v>
      </c>
      <c r="V53" s="3"/>
    </row>
    <row r="54" spans="1:24" ht="12.75" customHeight="1" x14ac:dyDescent="0.25">
      <c r="A54" s="137">
        <v>42825</v>
      </c>
      <c r="B54" s="114">
        <v>1221</v>
      </c>
      <c r="C54" s="129">
        <v>1071</v>
      </c>
      <c r="D54" s="138">
        <v>904</v>
      </c>
      <c r="E54" s="138">
        <v>0</v>
      </c>
      <c r="F54" s="129">
        <v>1204</v>
      </c>
      <c r="G54" s="114">
        <v>1533</v>
      </c>
      <c r="H54" s="129">
        <v>914</v>
      </c>
      <c r="I54" s="129">
        <v>970</v>
      </c>
      <c r="J54" s="129">
        <v>0</v>
      </c>
      <c r="K54" s="129">
        <v>1601</v>
      </c>
      <c r="L54" s="129">
        <v>2460</v>
      </c>
      <c r="M54" s="129">
        <v>38</v>
      </c>
      <c r="N54" s="129"/>
      <c r="O54" s="129">
        <v>12</v>
      </c>
      <c r="P54" s="129">
        <v>0</v>
      </c>
      <c r="Q54" s="129">
        <v>864</v>
      </c>
      <c r="R54" s="129">
        <v>103</v>
      </c>
      <c r="S54" s="31">
        <v>12895</v>
      </c>
      <c r="T54" s="103">
        <f t="shared" si="5"/>
        <v>14</v>
      </c>
      <c r="U54" s="130"/>
      <c r="V54" s="3"/>
    </row>
    <row r="55" spans="1:24" ht="12.75" customHeight="1" x14ac:dyDescent="0.25">
      <c r="A55" s="137">
        <v>42793</v>
      </c>
      <c r="B55" s="129">
        <v>1212</v>
      </c>
      <c r="C55" s="129">
        <v>1069</v>
      </c>
      <c r="D55" s="138">
        <v>903</v>
      </c>
      <c r="E55" s="138">
        <v>0</v>
      </c>
      <c r="F55" s="129">
        <v>1198</v>
      </c>
      <c r="G55" s="129">
        <v>1529</v>
      </c>
      <c r="H55" s="129">
        <v>913</v>
      </c>
      <c r="I55" s="129">
        <v>973</v>
      </c>
      <c r="J55" s="129">
        <v>0</v>
      </c>
      <c r="K55" s="129">
        <v>1604</v>
      </c>
      <c r="L55" s="129">
        <v>2462</v>
      </c>
      <c r="M55" s="129">
        <v>38</v>
      </c>
      <c r="N55" s="129"/>
      <c r="O55" s="129">
        <v>12</v>
      </c>
      <c r="P55" s="129">
        <v>0</v>
      </c>
      <c r="Q55" s="129">
        <v>866</v>
      </c>
      <c r="R55" s="129">
        <v>102</v>
      </c>
      <c r="S55" s="50">
        <v>12881</v>
      </c>
      <c r="T55" s="103">
        <f t="shared" si="5"/>
        <v>-19</v>
      </c>
      <c r="U55" s="130"/>
      <c r="V55" s="3"/>
    </row>
    <row r="56" spans="1:24" ht="12.75" customHeight="1" x14ac:dyDescent="0.25">
      <c r="A56" s="137">
        <v>42766</v>
      </c>
      <c r="B56" s="114">
        <v>1203</v>
      </c>
      <c r="C56" s="114">
        <v>1058</v>
      </c>
      <c r="D56" s="114">
        <v>907</v>
      </c>
      <c r="E56" s="138">
        <v>0</v>
      </c>
      <c r="F56" s="103">
        <v>1209</v>
      </c>
      <c r="G56" s="114">
        <v>1529</v>
      </c>
      <c r="H56" s="103">
        <v>909</v>
      </c>
      <c r="I56" s="114">
        <v>973</v>
      </c>
      <c r="J56" s="129">
        <v>0</v>
      </c>
      <c r="K56" s="103">
        <v>1610</v>
      </c>
      <c r="L56" s="103">
        <v>2492</v>
      </c>
      <c r="M56" s="114">
        <v>39</v>
      </c>
      <c r="N56" s="129"/>
      <c r="O56" s="103">
        <v>12</v>
      </c>
      <c r="P56" s="129">
        <v>0</v>
      </c>
      <c r="Q56" s="114">
        <v>871</v>
      </c>
      <c r="R56" s="114">
        <v>88</v>
      </c>
      <c r="S56" s="50">
        <v>12900</v>
      </c>
      <c r="T56" s="103">
        <f>+S56-S57</f>
        <v>-9</v>
      </c>
      <c r="U56" s="130"/>
      <c r="V56" s="3"/>
    </row>
    <row r="57" spans="1:24" ht="12.75" customHeight="1" x14ac:dyDescent="0.25">
      <c r="A57" s="137">
        <v>42716</v>
      </c>
      <c r="B57" s="114">
        <v>1197</v>
      </c>
      <c r="C57" s="103">
        <v>1053</v>
      </c>
      <c r="D57" s="114">
        <v>900</v>
      </c>
      <c r="E57" s="138">
        <v>0</v>
      </c>
      <c r="F57" s="103">
        <v>1216</v>
      </c>
      <c r="G57" s="129">
        <v>1499</v>
      </c>
      <c r="H57" s="114">
        <v>911</v>
      </c>
      <c r="I57" s="114">
        <v>972</v>
      </c>
      <c r="J57" s="129">
        <v>0</v>
      </c>
      <c r="K57" s="103">
        <v>1631</v>
      </c>
      <c r="L57" s="103">
        <v>2531</v>
      </c>
      <c r="M57" s="129">
        <v>34</v>
      </c>
      <c r="N57" s="129"/>
      <c r="O57" s="129">
        <v>15</v>
      </c>
      <c r="P57" s="129">
        <v>0</v>
      </c>
      <c r="Q57" s="114">
        <v>863</v>
      </c>
      <c r="R57" s="103">
        <v>87</v>
      </c>
      <c r="S57" s="31">
        <v>12909</v>
      </c>
      <c r="T57" s="114">
        <f>+S57-S58</f>
        <v>14</v>
      </c>
      <c r="U57" s="129"/>
      <c r="V57" s="129"/>
      <c r="W57" s="152"/>
      <c r="X57" s="152"/>
    </row>
    <row r="58" spans="1:24" ht="12.75" customHeight="1" x14ac:dyDescent="0.25">
      <c r="A58" s="42" t="s">
        <v>67</v>
      </c>
      <c r="B58" s="114">
        <v>1179</v>
      </c>
      <c r="C58" s="103">
        <v>1055</v>
      </c>
      <c r="D58" s="114">
        <v>897</v>
      </c>
      <c r="E58" s="138">
        <v>0</v>
      </c>
      <c r="F58" s="114">
        <v>1224</v>
      </c>
      <c r="G58" s="114">
        <v>1499</v>
      </c>
      <c r="H58" s="103">
        <v>906</v>
      </c>
      <c r="I58" s="114">
        <v>965</v>
      </c>
      <c r="J58" s="129">
        <v>0</v>
      </c>
      <c r="K58" s="103">
        <v>1636</v>
      </c>
      <c r="L58" s="103">
        <v>2541</v>
      </c>
      <c r="M58" s="103">
        <v>34</v>
      </c>
      <c r="N58" s="129"/>
      <c r="O58" s="129">
        <v>15</v>
      </c>
      <c r="P58" s="129">
        <v>0</v>
      </c>
      <c r="Q58" s="114">
        <v>854</v>
      </c>
      <c r="R58" s="103">
        <v>90</v>
      </c>
      <c r="S58" s="31">
        <v>12895</v>
      </c>
      <c r="T58" s="114">
        <f t="shared" ref="T58:T63" si="6">+S58-S59</f>
        <v>10</v>
      </c>
      <c r="U58" s="130"/>
      <c r="V58" s="3"/>
    </row>
    <row r="59" spans="1:24" ht="12.75" customHeight="1" x14ac:dyDescent="0.25">
      <c r="A59" s="153">
        <v>42674</v>
      </c>
      <c r="B59" s="103">
        <v>1170</v>
      </c>
      <c r="C59" s="103">
        <v>1069</v>
      </c>
      <c r="D59" s="103">
        <v>893</v>
      </c>
      <c r="E59" s="138">
        <v>0</v>
      </c>
      <c r="F59" s="129">
        <v>1217</v>
      </c>
      <c r="G59" s="129">
        <v>1484</v>
      </c>
      <c r="H59" s="103">
        <v>916</v>
      </c>
      <c r="I59" s="103">
        <v>961</v>
      </c>
      <c r="J59" s="103">
        <v>0</v>
      </c>
      <c r="K59" s="103">
        <v>1638</v>
      </c>
      <c r="L59" s="103">
        <v>2544</v>
      </c>
      <c r="M59" s="103">
        <v>35</v>
      </c>
      <c r="N59" s="129"/>
      <c r="O59" s="129">
        <v>15</v>
      </c>
      <c r="P59" s="129">
        <v>0</v>
      </c>
      <c r="Q59" s="103">
        <v>846</v>
      </c>
      <c r="R59" s="129">
        <v>97</v>
      </c>
      <c r="S59" s="50">
        <v>12885</v>
      </c>
      <c r="T59" s="103">
        <f t="shared" si="6"/>
        <v>-55</v>
      </c>
      <c r="U59" s="130"/>
      <c r="V59" s="3"/>
    </row>
    <row r="60" spans="1:24" ht="12.75" customHeight="1" x14ac:dyDescent="0.25">
      <c r="A60" s="154">
        <v>42632</v>
      </c>
      <c r="B60" s="114">
        <v>1193</v>
      </c>
      <c r="C60" s="114">
        <v>1070</v>
      </c>
      <c r="D60" s="114">
        <v>887</v>
      </c>
      <c r="E60" s="138">
        <v>0</v>
      </c>
      <c r="F60" s="103">
        <v>1217</v>
      </c>
      <c r="G60" s="129">
        <v>1470</v>
      </c>
      <c r="H60" s="114">
        <v>933</v>
      </c>
      <c r="I60" s="114">
        <v>962</v>
      </c>
      <c r="J60" s="129">
        <v>0</v>
      </c>
      <c r="K60" s="129">
        <v>1651</v>
      </c>
      <c r="L60" s="114">
        <v>2554</v>
      </c>
      <c r="M60" s="103">
        <v>37</v>
      </c>
      <c r="N60" s="103"/>
      <c r="O60" s="103">
        <v>15</v>
      </c>
      <c r="P60" s="129">
        <v>0</v>
      </c>
      <c r="Q60" s="114">
        <v>860</v>
      </c>
      <c r="R60" s="114">
        <v>91</v>
      </c>
      <c r="S60" s="31">
        <v>12940</v>
      </c>
      <c r="T60" s="114">
        <f t="shared" si="6"/>
        <v>39</v>
      </c>
      <c r="U60" s="130"/>
      <c r="V60" s="3"/>
    </row>
    <row r="61" spans="1:24" ht="21" customHeight="1" x14ac:dyDescent="0.25">
      <c r="A61" s="155">
        <v>42612</v>
      </c>
      <c r="B61" s="156">
        <v>1183</v>
      </c>
      <c r="C61" s="156">
        <v>1066</v>
      </c>
      <c r="D61" s="156">
        <v>886</v>
      </c>
      <c r="E61" s="156">
        <v>0</v>
      </c>
      <c r="F61" s="157">
        <v>1218</v>
      </c>
      <c r="G61" s="157">
        <v>1470</v>
      </c>
      <c r="H61" s="157">
        <v>929</v>
      </c>
      <c r="I61" s="157">
        <v>956</v>
      </c>
      <c r="J61" s="157">
        <v>0</v>
      </c>
      <c r="K61" s="157">
        <v>1651</v>
      </c>
      <c r="L61" s="157">
        <v>2552</v>
      </c>
      <c r="M61" s="157">
        <v>39</v>
      </c>
      <c r="N61" s="157"/>
      <c r="O61" s="157">
        <v>17</v>
      </c>
      <c r="P61" s="157">
        <v>0</v>
      </c>
      <c r="Q61" s="157">
        <v>848</v>
      </c>
      <c r="R61" s="157">
        <v>86</v>
      </c>
      <c r="S61" s="151">
        <v>12901</v>
      </c>
      <c r="T61" s="157">
        <f t="shared" si="6"/>
        <v>113</v>
      </c>
      <c r="U61" s="130"/>
      <c r="V61" s="3"/>
    </row>
    <row r="62" spans="1:24" ht="12.75" customHeight="1" x14ac:dyDescent="0.25">
      <c r="A62" s="153">
        <v>42513</v>
      </c>
      <c r="B62" s="114">
        <v>1260</v>
      </c>
      <c r="C62" s="114">
        <v>1155</v>
      </c>
      <c r="D62" s="138">
        <v>914</v>
      </c>
      <c r="E62" s="138">
        <v>0</v>
      </c>
      <c r="F62" s="114">
        <v>1139</v>
      </c>
      <c r="G62" s="129">
        <v>1458</v>
      </c>
      <c r="H62" s="129">
        <v>1006</v>
      </c>
      <c r="I62" s="114">
        <v>937</v>
      </c>
      <c r="J62" s="129">
        <v>0</v>
      </c>
      <c r="K62" s="103">
        <v>1578</v>
      </c>
      <c r="L62" s="103">
        <v>2374</v>
      </c>
      <c r="M62" s="129">
        <v>32</v>
      </c>
      <c r="N62" s="129"/>
      <c r="O62" s="129">
        <v>10</v>
      </c>
      <c r="P62" s="129">
        <v>0</v>
      </c>
      <c r="Q62" s="103">
        <v>845</v>
      </c>
      <c r="R62" s="114">
        <v>80</v>
      </c>
      <c r="S62" s="50">
        <v>12788</v>
      </c>
      <c r="T62" s="103">
        <f t="shared" si="6"/>
        <v>-20</v>
      </c>
      <c r="U62" s="130"/>
      <c r="V62" s="3"/>
    </row>
    <row r="63" spans="1:24" ht="12.75" customHeight="1" x14ac:dyDescent="0.25">
      <c r="A63" s="153">
        <v>42485</v>
      </c>
      <c r="B63" s="103">
        <v>1251</v>
      </c>
      <c r="C63" s="114">
        <v>1151</v>
      </c>
      <c r="D63" s="138">
        <v>915</v>
      </c>
      <c r="E63" s="138">
        <v>0</v>
      </c>
      <c r="F63" s="114">
        <v>1135</v>
      </c>
      <c r="G63" s="114">
        <v>1458</v>
      </c>
      <c r="H63" s="114">
        <v>1006</v>
      </c>
      <c r="I63" s="103">
        <v>934</v>
      </c>
      <c r="J63" s="129">
        <v>0</v>
      </c>
      <c r="K63" s="103">
        <v>1588</v>
      </c>
      <c r="L63" s="103">
        <v>2400</v>
      </c>
      <c r="M63" s="103">
        <v>32</v>
      </c>
      <c r="N63" s="129"/>
      <c r="O63" s="103">
        <v>10</v>
      </c>
      <c r="P63" s="129">
        <v>0</v>
      </c>
      <c r="Q63" s="103">
        <v>849</v>
      </c>
      <c r="R63" s="103">
        <v>79</v>
      </c>
      <c r="S63" s="50">
        <v>12808</v>
      </c>
      <c r="T63" s="103">
        <f t="shared" si="6"/>
        <v>-40</v>
      </c>
      <c r="U63" s="130"/>
      <c r="V63" s="3"/>
    </row>
    <row r="64" spans="1:24" ht="12.75" customHeight="1" x14ac:dyDescent="0.25">
      <c r="A64" s="154">
        <v>42457</v>
      </c>
      <c r="B64" s="114">
        <v>1264</v>
      </c>
      <c r="C64" s="114">
        <v>1142</v>
      </c>
      <c r="D64" s="129">
        <v>918</v>
      </c>
      <c r="E64" s="138">
        <v>0</v>
      </c>
      <c r="F64" s="114">
        <v>1132</v>
      </c>
      <c r="G64" s="114">
        <v>1455</v>
      </c>
      <c r="H64" s="114">
        <v>1003</v>
      </c>
      <c r="I64" s="114">
        <v>935</v>
      </c>
      <c r="J64" s="129">
        <v>0</v>
      </c>
      <c r="K64" s="103">
        <v>1599</v>
      </c>
      <c r="L64" s="103">
        <v>2419</v>
      </c>
      <c r="M64" s="103">
        <v>33</v>
      </c>
      <c r="N64" s="129"/>
      <c r="O64" s="129">
        <v>11</v>
      </c>
      <c r="P64" s="129">
        <v>0</v>
      </c>
      <c r="Q64" s="103">
        <v>857</v>
      </c>
      <c r="R64" s="103">
        <v>80</v>
      </c>
      <c r="S64" s="31">
        <v>12848</v>
      </c>
      <c r="T64" s="34">
        <v>8</v>
      </c>
      <c r="U64" s="130"/>
      <c r="V64" s="3"/>
    </row>
    <row r="65" spans="1:22" ht="12.75" customHeight="1" x14ac:dyDescent="0.25">
      <c r="A65" s="154">
        <v>42429</v>
      </c>
      <c r="B65" s="114">
        <v>1255</v>
      </c>
      <c r="C65" s="114">
        <v>1135</v>
      </c>
      <c r="D65" s="138">
        <v>918</v>
      </c>
      <c r="E65" s="138">
        <v>0</v>
      </c>
      <c r="F65" s="114">
        <v>1122</v>
      </c>
      <c r="G65" s="114">
        <v>1449</v>
      </c>
      <c r="H65" s="103">
        <v>997</v>
      </c>
      <c r="I65" s="103">
        <v>932</v>
      </c>
      <c r="J65" s="129">
        <v>0</v>
      </c>
      <c r="K65" s="114">
        <v>1612</v>
      </c>
      <c r="L65" s="103">
        <v>2430</v>
      </c>
      <c r="M65" s="114">
        <v>34</v>
      </c>
      <c r="N65" s="129"/>
      <c r="O65" s="103">
        <v>11</v>
      </c>
      <c r="P65" s="129">
        <v>0</v>
      </c>
      <c r="Q65" s="103">
        <v>864</v>
      </c>
      <c r="R65" s="114">
        <v>81</v>
      </c>
      <c r="S65" s="31">
        <v>12840</v>
      </c>
      <c r="T65" s="114">
        <f>+S65-S66</f>
        <v>12</v>
      </c>
      <c r="U65" s="130"/>
      <c r="V65" s="3"/>
    </row>
    <row r="66" spans="1:22" ht="12.75" customHeight="1" x14ac:dyDescent="0.25">
      <c r="A66" s="154">
        <v>42394</v>
      </c>
      <c r="B66" s="114">
        <v>1246</v>
      </c>
      <c r="C66" s="129">
        <v>1128</v>
      </c>
      <c r="D66" s="114">
        <v>925</v>
      </c>
      <c r="E66" s="138">
        <v>0</v>
      </c>
      <c r="F66" s="114">
        <v>1096</v>
      </c>
      <c r="G66" s="114">
        <v>1439</v>
      </c>
      <c r="H66" s="103">
        <v>1014</v>
      </c>
      <c r="I66" s="103">
        <v>933</v>
      </c>
      <c r="J66" s="129">
        <v>0</v>
      </c>
      <c r="K66" s="103">
        <v>1604</v>
      </c>
      <c r="L66" s="103">
        <v>2451</v>
      </c>
      <c r="M66" s="114">
        <v>32</v>
      </c>
      <c r="N66" s="129"/>
      <c r="O66" s="103">
        <v>12</v>
      </c>
      <c r="P66" s="129">
        <v>0</v>
      </c>
      <c r="Q66" s="114">
        <v>870</v>
      </c>
      <c r="R66" s="103">
        <v>78</v>
      </c>
      <c r="S66" s="31">
        <v>12828</v>
      </c>
      <c r="T66" s="114">
        <v>78</v>
      </c>
      <c r="U66" s="129">
        <v>12828</v>
      </c>
      <c r="V66" s="3"/>
    </row>
    <row r="67" spans="1:22" ht="12.75" customHeight="1" x14ac:dyDescent="0.25">
      <c r="A67" s="153">
        <v>42356</v>
      </c>
      <c r="B67" s="114">
        <v>1241</v>
      </c>
      <c r="C67" s="103">
        <v>1132</v>
      </c>
      <c r="D67" s="114">
        <v>917</v>
      </c>
      <c r="E67" s="138">
        <v>0</v>
      </c>
      <c r="F67" s="114">
        <v>1088</v>
      </c>
      <c r="G67" s="103">
        <v>1423</v>
      </c>
      <c r="H67" s="103">
        <v>1022</v>
      </c>
      <c r="I67" s="103">
        <v>937</v>
      </c>
      <c r="J67" s="129">
        <v>0</v>
      </c>
      <c r="K67" s="103">
        <v>1609</v>
      </c>
      <c r="L67" s="103">
        <v>2454</v>
      </c>
      <c r="M67" s="114">
        <v>27</v>
      </c>
      <c r="N67" s="129"/>
      <c r="O67" s="129">
        <v>13</v>
      </c>
      <c r="P67" s="129">
        <v>0</v>
      </c>
      <c r="Q67" s="114">
        <v>866</v>
      </c>
      <c r="R67" s="103">
        <v>83</v>
      </c>
      <c r="S67" s="50">
        <v>12812</v>
      </c>
      <c r="T67" s="50">
        <f>+S67-S68</f>
        <v>-37</v>
      </c>
      <c r="U67" s="130"/>
      <c r="V67" s="3"/>
    </row>
    <row r="68" spans="1:22" ht="12.75" customHeight="1" x14ac:dyDescent="0.25">
      <c r="A68" s="153">
        <v>42338</v>
      </c>
      <c r="B68" s="103">
        <v>1240</v>
      </c>
      <c r="C68" s="114">
        <v>1141</v>
      </c>
      <c r="D68" s="114">
        <v>915</v>
      </c>
      <c r="E68" s="138">
        <v>0</v>
      </c>
      <c r="F68" s="103">
        <v>1087</v>
      </c>
      <c r="G68" s="114">
        <v>1428</v>
      </c>
      <c r="H68" s="114">
        <v>1033</v>
      </c>
      <c r="I68" s="114">
        <v>938</v>
      </c>
      <c r="J68" s="129">
        <v>0</v>
      </c>
      <c r="K68" s="103">
        <v>1618</v>
      </c>
      <c r="L68" s="103">
        <v>2465</v>
      </c>
      <c r="M68" s="103">
        <v>25</v>
      </c>
      <c r="N68" s="129"/>
      <c r="O68" s="129">
        <v>13</v>
      </c>
      <c r="P68" s="129">
        <v>0</v>
      </c>
      <c r="Q68" s="103">
        <v>860</v>
      </c>
      <c r="R68" s="103">
        <v>86</v>
      </c>
      <c r="S68" s="50">
        <v>12849</v>
      </c>
      <c r="T68" s="50">
        <f>+S68-S69</f>
        <v>-37</v>
      </c>
      <c r="U68" s="130"/>
      <c r="V68" s="3"/>
    </row>
    <row r="69" spans="1:22" ht="12.75" customHeight="1" x14ac:dyDescent="0.25">
      <c r="A69" s="153">
        <v>42308</v>
      </c>
      <c r="B69" s="103">
        <v>1244</v>
      </c>
      <c r="C69" s="114">
        <v>1134</v>
      </c>
      <c r="D69" s="138">
        <v>914</v>
      </c>
      <c r="E69" s="138">
        <v>0</v>
      </c>
      <c r="F69" s="129">
        <v>1094</v>
      </c>
      <c r="G69" s="114">
        <v>1424</v>
      </c>
      <c r="H69" s="103">
        <v>1019</v>
      </c>
      <c r="I69" s="103">
        <v>931</v>
      </c>
      <c r="J69" s="129">
        <v>0</v>
      </c>
      <c r="K69" s="103">
        <v>1625</v>
      </c>
      <c r="L69" s="103">
        <v>2489</v>
      </c>
      <c r="M69" s="129">
        <v>27</v>
      </c>
      <c r="N69" s="129"/>
      <c r="O69" s="129">
        <v>13</v>
      </c>
      <c r="P69" s="129">
        <v>0</v>
      </c>
      <c r="Q69" s="103">
        <v>873</v>
      </c>
      <c r="R69" s="114">
        <v>99</v>
      </c>
      <c r="S69" s="50">
        <v>12886</v>
      </c>
      <c r="T69" s="50">
        <f>+S69-S70</f>
        <v>-28</v>
      </c>
      <c r="U69" s="130"/>
      <c r="V69" s="3"/>
    </row>
    <row r="70" spans="1:22" ht="12.75" customHeight="1" x14ac:dyDescent="0.25">
      <c r="A70" s="153">
        <v>42277</v>
      </c>
      <c r="B70" s="103">
        <v>1246</v>
      </c>
      <c r="C70" s="103">
        <v>1132</v>
      </c>
      <c r="D70" s="138">
        <v>917</v>
      </c>
      <c r="E70" s="138">
        <v>0</v>
      </c>
      <c r="F70" s="103">
        <v>1094</v>
      </c>
      <c r="G70" s="114">
        <v>1422</v>
      </c>
      <c r="H70" s="103">
        <v>1026</v>
      </c>
      <c r="I70" s="103">
        <v>936</v>
      </c>
      <c r="J70" s="129">
        <v>0</v>
      </c>
      <c r="K70" s="103">
        <v>1642</v>
      </c>
      <c r="L70" s="103">
        <v>2486</v>
      </c>
      <c r="M70" s="114">
        <v>27</v>
      </c>
      <c r="N70" s="129"/>
      <c r="O70" s="103">
        <v>13</v>
      </c>
      <c r="P70" s="103">
        <v>0</v>
      </c>
      <c r="Q70" s="103">
        <v>877</v>
      </c>
      <c r="R70" s="114">
        <v>96</v>
      </c>
      <c r="S70" s="50">
        <v>12914</v>
      </c>
      <c r="T70" s="50">
        <f>+S70-S71</f>
        <v>-123</v>
      </c>
      <c r="U70" s="130"/>
      <c r="V70" s="3"/>
    </row>
    <row r="71" spans="1:22" s="159" customFormat="1" ht="20.45" customHeight="1" x14ac:dyDescent="0.25">
      <c r="A71" s="155">
        <v>42247</v>
      </c>
      <c r="B71" s="151">
        <v>1251</v>
      </c>
      <c r="C71" s="151">
        <v>1143</v>
      </c>
      <c r="D71" s="148">
        <v>948</v>
      </c>
      <c r="E71" s="148">
        <v>0</v>
      </c>
      <c r="F71" s="151">
        <v>1112</v>
      </c>
      <c r="G71" s="151">
        <v>1407</v>
      </c>
      <c r="H71" s="151">
        <v>1036</v>
      </c>
      <c r="I71" s="151">
        <v>944</v>
      </c>
      <c r="J71" s="151">
        <v>0</v>
      </c>
      <c r="K71" s="151">
        <v>1667</v>
      </c>
      <c r="L71" s="151">
        <v>2507</v>
      </c>
      <c r="M71" s="151">
        <v>24</v>
      </c>
      <c r="N71" s="151"/>
      <c r="O71" s="151">
        <v>18</v>
      </c>
      <c r="P71" s="151">
        <v>0</v>
      </c>
      <c r="Q71" s="151">
        <v>890</v>
      </c>
      <c r="R71" s="151">
        <v>90</v>
      </c>
      <c r="S71" s="151">
        <v>13037</v>
      </c>
      <c r="T71" s="149">
        <f>+S71-S72</f>
        <v>366</v>
      </c>
      <c r="U71" s="158"/>
      <c r="V71" s="27"/>
    </row>
    <row r="72" spans="1:22" ht="12.75" customHeight="1" x14ac:dyDescent="0.25">
      <c r="A72" s="137">
        <v>42155</v>
      </c>
      <c r="B72" s="129">
        <v>1270</v>
      </c>
      <c r="C72" s="129">
        <v>1184</v>
      </c>
      <c r="D72" s="138">
        <v>867</v>
      </c>
      <c r="E72" s="138">
        <v>68</v>
      </c>
      <c r="F72" s="129">
        <v>1126</v>
      </c>
      <c r="G72" s="129">
        <v>1352</v>
      </c>
      <c r="H72" s="129">
        <v>1010</v>
      </c>
      <c r="I72" s="129">
        <v>910</v>
      </c>
      <c r="J72" s="129">
        <v>0</v>
      </c>
      <c r="K72" s="129">
        <v>1554</v>
      </c>
      <c r="L72" s="129">
        <v>2332</v>
      </c>
      <c r="M72" s="129">
        <v>19</v>
      </c>
      <c r="N72" s="129"/>
      <c r="O72" s="129">
        <v>14</v>
      </c>
      <c r="P72" s="129">
        <v>0</v>
      </c>
      <c r="Q72" s="129">
        <v>895</v>
      </c>
      <c r="R72" s="129">
        <v>70</v>
      </c>
      <c r="S72" s="37">
        <v>12671</v>
      </c>
      <c r="T72" s="34">
        <v>6</v>
      </c>
      <c r="U72" s="130"/>
      <c r="V72" s="3"/>
    </row>
    <row r="73" spans="1:22" ht="12.75" customHeight="1" x14ac:dyDescent="0.25">
      <c r="A73" s="137">
        <v>42124</v>
      </c>
      <c r="B73" s="160">
        <v>1267</v>
      </c>
      <c r="C73" s="160">
        <v>1184</v>
      </c>
      <c r="D73" s="160">
        <v>866</v>
      </c>
      <c r="E73" s="104">
        <v>68</v>
      </c>
      <c r="F73" s="160">
        <v>1125</v>
      </c>
      <c r="G73" s="160">
        <v>1351</v>
      </c>
      <c r="H73" s="160">
        <v>1011</v>
      </c>
      <c r="I73" s="104">
        <v>907</v>
      </c>
      <c r="J73" s="91">
        <v>0</v>
      </c>
      <c r="K73" s="104">
        <v>1555</v>
      </c>
      <c r="L73" s="104">
        <v>2333</v>
      </c>
      <c r="M73" s="161">
        <v>19</v>
      </c>
      <c r="N73" s="91"/>
      <c r="O73" s="91">
        <v>14</v>
      </c>
      <c r="P73" s="91">
        <v>0</v>
      </c>
      <c r="Q73" s="104">
        <v>895</v>
      </c>
      <c r="R73" s="160">
        <v>70</v>
      </c>
      <c r="S73" s="104">
        <v>12665</v>
      </c>
      <c r="T73" s="162">
        <f>S73-S74</f>
        <v>-4</v>
      </c>
      <c r="U73" s="130"/>
      <c r="V73" s="3"/>
    </row>
    <row r="74" spans="1:22" ht="12.75" customHeight="1" x14ac:dyDescent="0.25">
      <c r="A74" s="137">
        <v>42094</v>
      </c>
      <c r="B74" s="160">
        <v>1258</v>
      </c>
      <c r="C74" s="160">
        <v>1185</v>
      </c>
      <c r="D74" s="160">
        <v>876</v>
      </c>
      <c r="E74" s="104">
        <v>69</v>
      </c>
      <c r="F74" s="160">
        <v>1111</v>
      </c>
      <c r="G74" s="160">
        <v>1336</v>
      </c>
      <c r="H74" s="160">
        <v>1013</v>
      </c>
      <c r="I74" s="104">
        <v>903</v>
      </c>
      <c r="J74" s="91">
        <v>0</v>
      </c>
      <c r="K74" s="104">
        <v>1568</v>
      </c>
      <c r="L74" s="104">
        <v>2338</v>
      </c>
      <c r="M74" s="161">
        <v>21</v>
      </c>
      <c r="N74" s="91"/>
      <c r="O74" s="91">
        <v>14</v>
      </c>
      <c r="P74" s="91">
        <v>0</v>
      </c>
      <c r="Q74" s="104">
        <v>910</v>
      </c>
      <c r="R74" s="160">
        <v>67</v>
      </c>
      <c r="S74" s="104">
        <v>12669</v>
      </c>
      <c r="T74" s="162">
        <v>-108</v>
      </c>
      <c r="U74" s="130"/>
      <c r="V74" s="3"/>
    </row>
    <row r="75" spans="1:22" s="172" customFormat="1" ht="12.75" customHeight="1" x14ac:dyDescent="0.25">
      <c r="A75" s="163">
        <v>42058</v>
      </c>
      <c r="B75" s="164">
        <v>1264</v>
      </c>
      <c r="C75" s="165">
        <v>1199</v>
      </c>
      <c r="D75" s="165">
        <v>867</v>
      </c>
      <c r="E75" s="166">
        <v>69</v>
      </c>
      <c r="F75" s="165">
        <v>1118</v>
      </c>
      <c r="G75" s="165">
        <v>1341</v>
      </c>
      <c r="H75" s="165">
        <v>1011</v>
      </c>
      <c r="I75" s="166">
        <v>913</v>
      </c>
      <c r="J75" s="167">
        <v>0</v>
      </c>
      <c r="K75" s="166">
        <v>1581</v>
      </c>
      <c r="L75" s="166">
        <v>2372</v>
      </c>
      <c r="M75" s="168">
        <v>26</v>
      </c>
      <c r="N75" s="167"/>
      <c r="O75" s="167">
        <v>16</v>
      </c>
      <c r="P75" s="167">
        <v>0</v>
      </c>
      <c r="Q75" s="166">
        <v>920</v>
      </c>
      <c r="R75" s="165">
        <v>80</v>
      </c>
      <c r="S75" s="166">
        <v>12777</v>
      </c>
      <c r="T75" s="169">
        <f t="shared" ref="T75:T76" si="7">S75-S76</f>
        <v>-9</v>
      </c>
      <c r="U75" s="170"/>
      <c r="V75" s="171"/>
    </row>
    <row r="76" spans="1:22" ht="12.75" customHeight="1" x14ac:dyDescent="0.25">
      <c r="A76" s="137">
        <v>42030</v>
      </c>
      <c r="B76" s="173">
        <v>1244</v>
      </c>
      <c r="C76" s="173">
        <v>1193</v>
      </c>
      <c r="D76" s="103">
        <v>860</v>
      </c>
      <c r="E76" s="129">
        <v>70</v>
      </c>
      <c r="F76" s="103">
        <v>1112</v>
      </c>
      <c r="G76" s="173">
        <v>1331</v>
      </c>
      <c r="H76" s="173">
        <v>1006</v>
      </c>
      <c r="I76" s="114">
        <v>914</v>
      </c>
      <c r="J76" s="129">
        <v>0</v>
      </c>
      <c r="K76" s="103">
        <v>1601</v>
      </c>
      <c r="L76" s="173">
        <v>2422</v>
      </c>
      <c r="M76" s="114">
        <v>18</v>
      </c>
      <c r="N76" s="129"/>
      <c r="O76" s="103">
        <v>16</v>
      </c>
      <c r="P76" s="129">
        <v>0</v>
      </c>
      <c r="Q76" s="103">
        <v>922</v>
      </c>
      <c r="R76" s="173">
        <v>77</v>
      </c>
      <c r="S76" s="174">
        <v>12786</v>
      </c>
      <c r="T76" s="173">
        <f t="shared" si="7"/>
        <v>11</v>
      </c>
      <c r="U76" s="130"/>
      <c r="V76" s="3"/>
    </row>
    <row r="77" spans="1:22" ht="12.75" customHeight="1" x14ac:dyDescent="0.25">
      <c r="A77" s="137">
        <v>41981</v>
      </c>
      <c r="B77" s="103">
        <v>1237</v>
      </c>
      <c r="C77" s="103">
        <v>1172</v>
      </c>
      <c r="D77" s="114">
        <v>866</v>
      </c>
      <c r="E77" s="129">
        <v>70</v>
      </c>
      <c r="F77" s="129">
        <v>1131</v>
      </c>
      <c r="G77" s="103">
        <v>1326</v>
      </c>
      <c r="H77" s="103">
        <v>1005</v>
      </c>
      <c r="I77" s="114">
        <v>912</v>
      </c>
      <c r="J77" s="129">
        <v>0</v>
      </c>
      <c r="K77" s="103">
        <v>1602</v>
      </c>
      <c r="L77" s="103">
        <v>2415</v>
      </c>
      <c r="M77" s="114">
        <v>18</v>
      </c>
      <c r="N77" s="129"/>
      <c r="O77" s="103">
        <v>20</v>
      </c>
      <c r="P77" s="129">
        <v>0</v>
      </c>
      <c r="Q77" s="114">
        <v>931</v>
      </c>
      <c r="R77" s="103">
        <v>70</v>
      </c>
      <c r="S77" s="50">
        <v>12775</v>
      </c>
      <c r="T77" s="103">
        <f t="shared" ref="T77:T80" si="8">+S77-S78</f>
        <v>-15</v>
      </c>
      <c r="U77" s="130"/>
      <c r="V77" s="3"/>
    </row>
    <row r="78" spans="1:22" ht="12.75" customHeight="1" x14ac:dyDescent="0.25">
      <c r="A78" s="137">
        <v>41973</v>
      </c>
      <c r="B78" s="138">
        <v>1238</v>
      </c>
      <c r="C78" s="138">
        <v>1175</v>
      </c>
      <c r="D78" s="103">
        <v>865</v>
      </c>
      <c r="E78" s="103">
        <v>70</v>
      </c>
      <c r="F78" s="114">
        <v>1131</v>
      </c>
      <c r="G78" s="103">
        <v>1328</v>
      </c>
      <c r="H78" s="103">
        <v>1006</v>
      </c>
      <c r="I78" s="103">
        <v>911</v>
      </c>
      <c r="J78" s="129">
        <v>0</v>
      </c>
      <c r="K78" s="103">
        <v>1606</v>
      </c>
      <c r="L78" s="103">
        <v>2421</v>
      </c>
      <c r="M78" s="129">
        <v>17</v>
      </c>
      <c r="N78" s="129"/>
      <c r="O78" s="103">
        <v>21</v>
      </c>
      <c r="P78" s="129">
        <v>0</v>
      </c>
      <c r="Q78" s="37">
        <v>929</v>
      </c>
      <c r="R78" s="129">
        <v>72</v>
      </c>
      <c r="S78" s="103">
        <v>12790</v>
      </c>
      <c r="T78" s="103">
        <f t="shared" si="8"/>
        <v>-62</v>
      </c>
      <c r="U78" s="3"/>
      <c r="V78" s="3" t="s">
        <v>68</v>
      </c>
    </row>
    <row r="79" spans="1:22" ht="12.75" customHeight="1" x14ac:dyDescent="0.25">
      <c r="A79" s="137">
        <v>41942</v>
      </c>
      <c r="B79" s="175">
        <v>1253</v>
      </c>
      <c r="C79" s="176">
        <v>1189</v>
      </c>
      <c r="D79" s="176">
        <v>872</v>
      </c>
      <c r="E79" s="176">
        <v>72</v>
      </c>
      <c r="F79" s="176">
        <v>1120</v>
      </c>
      <c r="G79" s="176">
        <v>1338</v>
      </c>
      <c r="H79" s="176">
        <v>1009</v>
      </c>
      <c r="I79" s="176">
        <v>912</v>
      </c>
      <c r="J79" s="177">
        <v>0</v>
      </c>
      <c r="K79" s="176">
        <v>1616</v>
      </c>
      <c r="L79" s="177">
        <v>2442</v>
      </c>
      <c r="M79" s="177">
        <v>14</v>
      </c>
      <c r="N79" s="177">
        <v>0</v>
      </c>
      <c r="O79" s="176">
        <v>27</v>
      </c>
      <c r="P79" s="177">
        <v>0</v>
      </c>
      <c r="Q79" s="176">
        <v>919</v>
      </c>
      <c r="R79" s="176">
        <v>69</v>
      </c>
      <c r="S79" s="178">
        <v>12852</v>
      </c>
      <c r="T79" s="179">
        <f t="shared" si="8"/>
        <v>119</v>
      </c>
      <c r="U79" s="103">
        <f>+S79-U25</f>
        <v>12852</v>
      </c>
      <c r="V79" s="128" t="e">
        <f>+U79/U25</f>
        <v>#DIV/0!</v>
      </c>
    </row>
    <row r="80" spans="1:22" ht="12.75" customHeight="1" x14ac:dyDescent="0.25">
      <c r="A80" s="153">
        <v>41911</v>
      </c>
      <c r="B80" s="103">
        <v>1236</v>
      </c>
      <c r="C80" s="103">
        <v>1167</v>
      </c>
      <c r="D80" s="138">
        <v>866</v>
      </c>
      <c r="E80" s="138">
        <v>70</v>
      </c>
      <c r="F80" s="103">
        <v>1108</v>
      </c>
      <c r="G80" s="103">
        <v>1337</v>
      </c>
      <c r="H80" s="103">
        <v>1007</v>
      </c>
      <c r="I80" s="103">
        <v>904</v>
      </c>
      <c r="J80" s="129">
        <v>0</v>
      </c>
      <c r="K80" s="103">
        <v>1603</v>
      </c>
      <c r="L80" s="103">
        <v>2442</v>
      </c>
      <c r="M80" s="114">
        <v>15</v>
      </c>
      <c r="N80" s="129">
        <v>0</v>
      </c>
      <c r="O80" s="129">
        <v>0</v>
      </c>
      <c r="P80" s="129">
        <v>0</v>
      </c>
      <c r="Q80" s="103">
        <v>914</v>
      </c>
      <c r="R80" s="103">
        <v>64</v>
      </c>
      <c r="S80" s="50">
        <v>12733</v>
      </c>
      <c r="T80" s="103">
        <f t="shared" si="8"/>
        <v>-145</v>
      </c>
      <c r="U80" s="130"/>
      <c r="V80" s="3"/>
    </row>
    <row r="81" spans="1:22" s="172" customFormat="1" ht="19.350000000000001" customHeight="1" x14ac:dyDescent="0.25">
      <c r="A81" s="180">
        <v>41881</v>
      </c>
      <c r="B81" s="157">
        <v>1238</v>
      </c>
      <c r="C81" s="157">
        <v>1172</v>
      </c>
      <c r="D81" s="181">
        <v>869</v>
      </c>
      <c r="E81" s="181">
        <v>72</v>
      </c>
      <c r="F81" s="157">
        <v>1117</v>
      </c>
      <c r="G81" s="157">
        <v>1344</v>
      </c>
      <c r="H81" s="157">
        <v>1019</v>
      </c>
      <c r="I81" s="157">
        <v>923</v>
      </c>
      <c r="J81" s="157">
        <v>0</v>
      </c>
      <c r="K81" s="157">
        <v>1611</v>
      </c>
      <c r="L81" s="157">
        <v>2493</v>
      </c>
      <c r="M81" s="157">
        <v>9</v>
      </c>
      <c r="N81" s="157">
        <v>0</v>
      </c>
      <c r="O81" s="157">
        <v>0</v>
      </c>
      <c r="P81" s="157">
        <v>0</v>
      </c>
      <c r="Q81" s="157">
        <v>943</v>
      </c>
      <c r="R81" s="157">
        <v>68</v>
      </c>
      <c r="S81" s="151">
        <v>12878</v>
      </c>
      <c r="T81" s="182">
        <v>154</v>
      </c>
      <c r="U81" s="170"/>
      <c r="V81" s="171"/>
    </row>
    <row r="82" spans="1:22" ht="12.75" customHeight="1" x14ac:dyDescent="0.25">
      <c r="A82" s="137">
        <v>41820</v>
      </c>
      <c r="B82" s="129">
        <v>1282</v>
      </c>
      <c r="C82" s="129">
        <v>1272</v>
      </c>
      <c r="D82" s="138">
        <v>899</v>
      </c>
      <c r="E82" s="138">
        <v>79</v>
      </c>
      <c r="F82" s="129">
        <v>1114</v>
      </c>
      <c r="G82" s="129">
        <v>1342</v>
      </c>
      <c r="H82" s="129">
        <v>1028</v>
      </c>
      <c r="I82" s="129">
        <v>869</v>
      </c>
      <c r="J82" s="129">
        <v>0</v>
      </c>
      <c r="K82" s="129">
        <v>1573</v>
      </c>
      <c r="L82" s="129">
        <v>2295</v>
      </c>
      <c r="M82" s="129">
        <v>13</v>
      </c>
      <c r="N82" s="129">
        <v>0</v>
      </c>
      <c r="O82" s="129">
        <v>0</v>
      </c>
      <c r="P82" s="129">
        <v>0</v>
      </c>
      <c r="Q82" s="129">
        <v>896</v>
      </c>
      <c r="R82" s="129">
        <v>62</v>
      </c>
      <c r="S82" s="37">
        <v>12724</v>
      </c>
      <c r="T82" s="52">
        <v>-15</v>
      </c>
      <c r="U82" s="130"/>
      <c r="V82" s="3"/>
    </row>
    <row r="83" spans="1:22" ht="12.75" customHeight="1" x14ac:dyDescent="0.25">
      <c r="A83" s="137">
        <v>41790</v>
      </c>
      <c r="B83" s="87">
        <v>1281</v>
      </c>
      <c r="C83" s="87">
        <v>1268</v>
      </c>
      <c r="D83" s="87">
        <v>901</v>
      </c>
      <c r="E83" s="91">
        <v>79</v>
      </c>
      <c r="F83" s="104">
        <v>1111</v>
      </c>
      <c r="G83" s="87">
        <v>1343</v>
      </c>
      <c r="H83" s="91">
        <v>1033</v>
      </c>
      <c r="I83" s="104">
        <v>869</v>
      </c>
      <c r="J83" s="91">
        <v>0</v>
      </c>
      <c r="K83" s="104">
        <v>1576</v>
      </c>
      <c r="L83" s="104">
        <v>2306</v>
      </c>
      <c r="M83" s="183">
        <v>13</v>
      </c>
      <c r="N83" s="91">
        <v>0</v>
      </c>
      <c r="O83" s="91">
        <v>0</v>
      </c>
      <c r="P83" s="91">
        <v>0</v>
      </c>
      <c r="Q83" s="104">
        <v>896</v>
      </c>
      <c r="R83" s="91">
        <v>63</v>
      </c>
      <c r="S83" s="91">
        <v>12739</v>
      </c>
      <c r="T83" s="3">
        <v>0</v>
      </c>
      <c r="U83" s="130"/>
      <c r="V83" s="3"/>
    </row>
    <row r="84" spans="1:22" ht="12.75" customHeight="1" x14ac:dyDescent="0.25">
      <c r="A84" s="137">
        <v>41759</v>
      </c>
      <c r="B84" s="114">
        <v>1276</v>
      </c>
      <c r="C84" s="138">
        <v>1265</v>
      </c>
      <c r="D84" s="114">
        <v>900</v>
      </c>
      <c r="E84" s="129">
        <v>79</v>
      </c>
      <c r="F84" s="114">
        <v>1113</v>
      </c>
      <c r="G84" s="114">
        <v>1339</v>
      </c>
      <c r="H84" s="114">
        <v>1033</v>
      </c>
      <c r="I84" s="114">
        <v>870</v>
      </c>
      <c r="J84" s="129">
        <v>0</v>
      </c>
      <c r="K84" s="103">
        <v>1577</v>
      </c>
      <c r="L84" s="103">
        <v>2313</v>
      </c>
      <c r="M84" s="103">
        <v>13</v>
      </c>
      <c r="N84" s="129">
        <v>0</v>
      </c>
      <c r="O84" s="129">
        <v>0</v>
      </c>
      <c r="P84" s="129">
        <v>0</v>
      </c>
      <c r="Q84" s="50">
        <v>898</v>
      </c>
      <c r="R84" s="103">
        <v>63</v>
      </c>
      <c r="S84" s="114">
        <v>12739</v>
      </c>
      <c r="T84" s="114">
        <f t="shared" ref="T84:T88" si="9">+S84-S85</f>
        <v>23</v>
      </c>
      <c r="U84" s="129"/>
      <c r="V84" s="3"/>
    </row>
    <row r="85" spans="1:22" ht="12.75" customHeight="1" x14ac:dyDescent="0.25">
      <c r="A85" s="137">
        <v>41729</v>
      </c>
      <c r="B85" s="103">
        <v>1274</v>
      </c>
      <c r="C85" s="114">
        <v>1277</v>
      </c>
      <c r="D85" s="138">
        <v>875</v>
      </c>
      <c r="E85" s="138">
        <v>79</v>
      </c>
      <c r="F85" s="103">
        <v>1094</v>
      </c>
      <c r="G85" s="129">
        <v>1321</v>
      </c>
      <c r="H85" s="103">
        <v>1027</v>
      </c>
      <c r="I85" s="103">
        <v>861</v>
      </c>
      <c r="J85" s="129">
        <v>0</v>
      </c>
      <c r="K85" s="103">
        <v>1590</v>
      </c>
      <c r="L85" s="103">
        <v>2331</v>
      </c>
      <c r="M85" s="129">
        <v>14</v>
      </c>
      <c r="N85" s="129">
        <v>0</v>
      </c>
      <c r="O85" s="129">
        <v>0</v>
      </c>
      <c r="P85" s="129">
        <v>0</v>
      </c>
      <c r="Q85" s="103">
        <v>904</v>
      </c>
      <c r="R85" s="129">
        <v>69</v>
      </c>
      <c r="S85" s="50">
        <v>12716</v>
      </c>
      <c r="T85" s="103">
        <f t="shared" si="9"/>
        <v>-34</v>
      </c>
      <c r="U85" s="130"/>
      <c r="V85" s="3"/>
    </row>
    <row r="86" spans="1:22" ht="12.75" customHeight="1" x14ac:dyDescent="0.25">
      <c r="A86" s="154">
        <v>41698</v>
      </c>
      <c r="B86" s="114">
        <v>1279</v>
      </c>
      <c r="C86" s="103">
        <v>1267</v>
      </c>
      <c r="D86" s="114">
        <v>884</v>
      </c>
      <c r="E86" s="114">
        <v>80</v>
      </c>
      <c r="F86" s="103">
        <v>1096</v>
      </c>
      <c r="G86" s="114">
        <v>1311</v>
      </c>
      <c r="H86" s="114">
        <v>1033</v>
      </c>
      <c r="I86" s="114">
        <v>865</v>
      </c>
      <c r="J86" s="129">
        <v>0</v>
      </c>
      <c r="K86" s="114">
        <v>1600</v>
      </c>
      <c r="L86" s="103">
        <v>2337</v>
      </c>
      <c r="M86" s="114">
        <v>18</v>
      </c>
      <c r="N86" s="129">
        <v>0</v>
      </c>
      <c r="O86" s="129">
        <v>0</v>
      </c>
      <c r="P86" s="129">
        <v>0</v>
      </c>
      <c r="Q86" s="129">
        <v>911</v>
      </c>
      <c r="R86" s="103">
        <v>69</v>
      </c>
      <c r="S86" s="31">
        <v>12750</v>
      </c>
      <c r="T86" s="114">
        <f t="shared" si="9"/>
        <v>8</v>
      </c>
      <c r="U86" s="129"/>
      <c r="V86" s="129"/>
    </row>
    <row r="87" spans="1:22" ht="12.75" customHeight="1" x14ac:dyDescent="0.25">
      <c r="A87" s="153">
        <v>41670</v>
      </c>
      <c r="B87" s="114">
        <v>1276</v>
      </c>
      <c r="C87" s="103">
        <v>1268</v>
      </c>
      <c r="D87" s="129">
        <v>873</v>
      </c>
      <c r="E87" s="114">
        <v>78</v>
      </c>
      <c r="F87" s="114">
        <v>1098</v>
      </c>
      <c r="G87" s="114">
        <v>1304</v>
      </c>
      <c r="H87" s="129">
        <v>1032</v>
      </c>
      <c r="I87" s="103">
        <v>856</v>
      </c>
      <c r="J87" s="129">
        <v>0</v>
      </c>
      <c r="K87" s="103">
        <v>1597</v>
      </c>
      <c r="L87" s="114">
        <v>2365</v>
      </c>
      <c r="M87" s="129">
        <v>13</v>
      </c>
      <c r="N87" s="129">
        <v>0</v>
      </c>
      <c r="O87" s="129">
        <v>0</v>
      </c>
      <c r="P87" s="129">
        <v>0</v>
      </c>
      <c r="Q87" s="114">
        <v>911</v>
      </c>
      <c r="R87" s="129">
        <v>71</v>
      </c>
      <c r="S87" s="50">
        <v>12742</v>
      </c>
      <c r="T87" s="103">
        <f t="shared" si="9"/>
        <v>-38</v>
      </c>
      <c r="U87" s="130"/>
      <c r="V87" s="3"/>
    </row>
    <row r="88" spans="1:22" ht="12.75" customHeight="1" x14ac:dyDescent="0.25">
      <c r="A88" s="153">
        <v>41617</v>
      </c>
      <c r="B88" s="114">
        <v>1267</v>
      </c>
      <c r="C88" s="103">
        <v>1277</v>
      </c>
      <c r="D88" s="114">
        <v>873</v>
      </c>
      <c r="E88" s="138">
        <v>77</v>
      </c>
      <c r="F88" s="103">
        <v>1097</v>
      </c>
      <c r="G88" s="103">
        <v>1303</v>
      </c>
      <c r="H88" s="103">
        <v>1032</v>
      </c>
      <c r="I88" s="114">
        <v>859</v>
      </c>
      <c r="J88" s="129">
        <v>5</v>
      </c>
      <c r="K88" s="103">
        <v>1609</v>
      </c>
      <c r="L88" s="103">
        <v>2394</v>
      </c>
      <c r="M88" s="114">
        <v>13</v>
      </c>
      <c r="N88" s="129">
        <v>0</v>
      </c>
      <c r="O88" s="129">
        <v>0</v>
      </c>
      <c r="P88" s="129">
        <v>0</v>
      </c>
      <c r="Q88" s="103">
        <v>903</v>
      </c>
      <c r="R88" s="129">
        <v>71</v>
      </c>
      <c r="S88" s="50">
        <v>12780</v>
      </c>
      <c r="T88" s="103">
        <f t="shared" si="9"/>
        <v>-14</v>
      </c>
      <c r="U88" s="130"/>
      <c r="V88" s="3"/>
    </row>
    <row r="89" spans="1:22" ht="13.5" customHeight="1" x14ac:dyDescent="0.25">
      <c r="A89" s="154">
        <v>41603</v>
      </c>
      <c r="B89" s="114">
        <v>1257</v>
      </c>
      <c r="C89" s="103">
        <v>1281</v>
      </c>
      <c r="D89" s="114">
        <v>872</v>
      </c>
      <c r="E89" s="138">
        <v>78</v>
      </c>
      <c r="F89" s="114">
        <v>1106</v>
      </c>
      <c r="G89" s="103">
        <v>1306</v>
      </c>
      <c r="H89" s="103">
        <v>1034</v>
      </c>
      <c r="I89" s="114">
        <v>855</v>
      </c>
      <c r="J89" s="114">
        <v>5</v>
      </c>
      <c r="K89" s="103">
        <v>1611</v>
      </c>
      <c r="L89" s="103">
        <v>2399</v>
      </c>
      <c r="M89" s="114">
        <v>12</v>
      </c>
      <c r="N89" s="129">
        <v>0</v>
      </c>
      <c r="O89" s="129">
        <v>0</v>
      </c>
      <c r="P89" s="129">
        <v>0</v>
      </c>
      <c r="Q89" s="103">
        <v>907</v>
      </c>
      <c r="R89" s="34">
        <v>71</v>
      </c>
      <c r="S89" s="31">
        <v>12794</v>
      </c>
      <c r="T89" s="34">
        <v>7</v>
      </c>
      <c r="U89" s="130"/>
      <c r="V89" s="3"/>
    </row>
    <row r="90" spans="1:22" ht="13.5" customHeight="1" x14ac:dyDescent="0.25">
      <c r="A90" s="154">
        <v>41575</v>
      </c>
      <c r="B90" s="87">
        <v>1254</v>
      </c>
      <c r="C90" s="87">
        <v>1283</v>
      </c>
      <c r="D90" s="87">
        <v>845</v>
      </c>
      <c r="E90" s="184">
        <v>80</v>
      </c>
      <c r="F90" s="104">
        <v>1105</v>
      </c>
      <c r="G90" s="87">
        <v>1307</v>
      </c>
      <c r="H90" s="87">
        <v>1035</v>
      </c>
      <c r="I90" s="106">
        <v>853</v>
      </c>
      <c r="J90" s="104">
        <v>2</v>
      </c>
      <c r="K90" s="91">
        <v>1619</v>
      </c>
      <c r="L90" s="87">
        <v>2405</v>
      </c>
      <c r="M90" s="104">
        <v>11</v>
      </c>
      <c r="N90" s="91">
        <v>0</v>
      </c>
      <c r="O90" s="104">
        <v>0</v>
      </c>
      <c r="P90" s="103">
        <v>0</v>
      </c>
      <c r="Q90" s="50">
        <v>918</v>
      </c>
      <c r="R90" s="34">
        <v>70</v>
      </c>
      <c r="S90" s="31">
        <v>12787</v>
      </c>
      <c r="T90" s="34">
        <v>19</v>
      </c>
      <c r="U90" s="3"/>
      <c r="V90" s="3"/>
    </row>
    <row r="91" spans="1:22" ht="13.5" customHeight="1" x14ac:dyDescent="0.25">
      <c r="A91" s="153">
        <v>41547</v>
      </c>
      <c r="B91" s="129">
        <v>1252</v>
      </c>
      <c r="C91" s="129">
        <v>1278</v>
      </c>
      <c r="D91" s="129">
        <v>838</v>
      </c>
      <c r="E91" s="129">
        <v>81</v>
      </c>
      <c r="F91" s="129">
        <v>1123</v>
      </c>
      <c r="G91" s="129">
        <v>1305</v>
      </c>
      <c r="H91" s="129">
        <v>1033</v>
      </c>
      <c r="I91" s="129">
        <v>851</v>
      </c>
      <c r="J91" s="129">
        <v>5</v>
      </c>
      <c r="K91" s="129">
        <v>1619</v>
      </c>
      <c r="L91" s="129">
        <v>2383</v>
      </c>
      <c r="M91" s="129">
        <v>12</v>
      </c>
      <c r="N91" s="129">
        <v>0</v>
      </c>
      <c r="O91" s="37">
        <v>0</v>
      </c>
      <c r="P91" s="129">
        <v>0</v>
      </c>
      <c r="Q91" s="129">
        <v>922</v>
      </c>
      <c r="R91" s="129">
        <v>66</v>
      </c>
      <c r="S91" s="103">
        <v>12768</v>
      </c>
      <c r="T91" s="103">
        <f t="shared" ref="T91:T92" si="10">+S91-S92</f>
        <v>-85</v>
      </c>
      <c r="U91" s="3"/>
      <c r="V91" s="3"/>
    </row>
    <row r="92" spans="1:22" s="172" customFormat="1" ht="13.5" customHeight="1" x14ac:dyDescent="0.25">
      <c r="A92" s="185">
        <v>41517</v>
      </c>
      <c r="B92" s="186">
        <v>1247</v>
      </c>
      <c r="C92" s="187">
        <v>1271</v>
      </c>
      <c r="D92" s="187">
        <v>858</v>
      </c>
      <c r="E92" s="187">
        <v>81</v>
      </c>
      <c r="F92" s="187">
        <v>1139</v>
      </c>
      <c r="G92" s="187">
        <v>1318</v>
      </c>
      <c r="H92" s="187">
        <v>1042</v>
      </c>
      <c r="I92" s="187">
        <v>860</v>
      </c>
      <c r="J92" s="187">
        <v>4</v>
      </c>
      <c r="K92" s="187">
        <v>1626</v>
      </c>
      <c r="L92" s="187">
        <v>2416</v>
      </c>
      <c r="M92" s="187">
        <v>9</v>
      </c>
      <c r="N92" s="187">
        <v>0</v>
      </c>
      <c r="O92" s="187">
        <v>0</v>
      </c>
      <c r="P92" s="188">
        <v>0</v>
      </c>
      <c r="Q92" s="187">
        <v>914</v>
      </c>
      <c r="R92" s="187">
        <v>68</v>
      </c>
      <c r="S92" s="189">
        <v>12853</v>
      </c>
      <c r="T92" s="190">
        <f t="shared" si="10"/>
        <v>208</v>
      </c>
      <c r="U92" s="171"/>
      <c r="V92" s="171"/>
    </row>
    <row r="93" spans="1:22" ht="12.75" customHeight="1" x14ac:dyDescent="0.25">
      <c r="A93" s="153">
        <v>41414</v>
      </c>
      <c r="B93" s="129">
        <v>1290</v>
      </c>
      <c r="C93" s="129">
        <v>1307</v>
      </c>
      <c r="D93" s="138">
        <v>879</v>
      </c>
      <c r="E93" s="138">
        <v>65</v>
      </c>
      <c r="F93" s="129">
        <v>1131</v>
      </c>
      <c r="G93" s="129">
        <v>1357</v>
      </c>
      <c r="H93" s="129">
        <v>1006</v>
      </c>
      <c r="I93" s="129">
        <v>806</v>
      </c>
      <c r="J93" s="129">
        <v>44</v>
      </c>
      <c r="K93" s="129">
        <v>1566</v>
      </c>
      <c r="L93" s="129">
        <v>2247</v>
      </c>
      <c r="M93" s="129">
        <v>14</v>
      </c>
      <c r="N93" s="129">
        <v>0</v>
      </c>
      <c r="O93" s="129">
        <v>0</v>
      </c>
      <c r="P93" s="129">
        <v>0</v>
      </c>
      <c r="Q93" s="129">
        <v>867</v>
      </c>
      <c r="R93" s="129">
        <v>66</v>
      </c>
      <c r="S93" s="126">
        <v>12645</v>
      </c>
      <c r="T93" s="138">
        <v>-29</v>
      </c>
      <c r="U93" s="130"/>
      <c r="V93" s="3"/>
    </row>
    <row r="94" spans="1:22" ht="12.75" customHeight="1" x14ac:dyDescent="0.25">
      <c r="A94" s="153">
        <v>41386</v>
      </c>
      <c r="B94" s="87">
        <v>1286</v>
      </c>
      <c r="C94" s="104">
        <v>1303</v>
      </c>
      <c r="D94" s="104">
        <v>883</v>
      </c>
      <c r="E94" s="91">
        <v>66</v>
      </c>
      <c r="F94" s="104">
        <v>1137</v>
      </c>
      <c r="G94" s="87">
        <v>1359</v>
      </c>
      <c r="H94" s="87">
        <v>1004</v>
      </c>
      <c r="I94" s="87">
        <v>807</v>
      </c>
      <c r="J94" s="104">
        <v>49</v>
      </c>
      <c r="K94" s="104">
        <v>1574</v>
      </c>
      <c r="L94" s="104">
        <v>2257</v>
      </c>
      <c r="M94" s="183">
        <v>14</v>
      </c>
      <c r="N94" s="91">
        <v>0</v>
      </c>
      <c r="O94" s="91">
        <v>0</v>
      </c>
      <c r="P94" s="91">
        <v>0</v>
      </c>
      <c r="Q94" s="104">
        <v>869</v>
      </c>
      <c r="R94" s="91">
        <v>66</v>
      </c>
      <c r="S94" s="104">
        <v>12674</v>
      </c>
      <c r="T94" s="103">
        <f t="shared" ref="T94:T104" si="11">+S94-S95</f>
        <v>-26</v>
      </c>
      <c r="U94" s="103"/>
      <c r="V94" s="3"/>
    </row>
    <row r="95" spans="1:22" ht="12.75" customHeight="1" x14ac:dyDescent="0.25">
      <c r="A95" s="153">
        <v>41364</v>
      </c>
      <c r="B95" s="129">
        <v>1283</v>
      </c>
      <c r="C95" s="114">
        <v>1309</v>
      </c>
      <c r="D95" s="138">
        <v>884</v>
      </c>
      <c r="E95" s="138">
        <v>66</v>
      </c>
      <c r="F95" s="103">
        <v>1140</v>
      </c>
      <c r="G95" s="114">
        <v>1357</v>
      </c>
      <c r="H95" s="103">
        <v>1000</v>
      </c>
      <c r="I95" s="114">
        <v>806</v>
      </c>
      <c r="J95" s="114">
        <v>50</v>
      </c>
      <c r="K95" s="103">
        <v>1577</v>
      </c>
      <c r="L95" s="103">
        <v>2273</v>
      </c>
      <c r="M95" s="114">
        <v>14</v>
      </c>
      <c r="N95" s="129">
        <v>0</v>
      </c>
      <c r="O95" s="129">
        <v>0</v>
      </c>
      <c r="P95" s="129">
        <v>0</v>
      </c>
      <c r="Q95" s="103">
        <v>875</v>
      </c>
      <c r="R95" s="114">
        <v>66</v>
      </c>
      <c r="S95" s="50">
        <v>12700</v>
      </c>
      <c r="T95" s="103">
        <f t="shared" si="11"/>
        <v>-11</v>
      </c>
      <c r="U95" s="3"/>
      <c r="V95" s="3"/>
    </row>
    <row r="96" spans="1:22" ht="15" customHeight="1" x14ac:dyDescent="0.25">
      <c r="A96" s="191" t="s">
        <v>69</v>
      </c>
      <c r="B96" s="192">
        <v>1283</v>
      </c>
      <c r="C96" s="177">
        <v>1302</v>
      </c>
      <c r="D96" s="193">
        <v>890</v>
      </c>
      <c r="E96" s="177">
        <v>69</v>
      </c>
      <c r="F96" s="193">
        <v>1148</v>
      </c>
      <c r="G96" s="176">
        <v>1345</v>
      </c>
      <c r="H96" s="193">
        <v>1012</v>
      </c>
      <c r="I96" s="193">
        <v>804</v>
      </c>
      <c r="J96" s="176">
        <v>34</v>
      </c>
      <c r="K96" s="193">
        <v>1583</v>
      </c>
      <c r="L96" s="193">
        <v>2289</v>
      </c>
      <c r="M96" s="176">
        <v>13</v>
      </c>
      <c r="N96" s="177">
        <v>0</v>
      </c>
      <c r="O96" s="177">
        <v>0</v>
      </c>
      <c r="P96" s="177">
        <v>0</v>
      </c>
      <c r="Q96" s="193">
        <v>877</v>
      </c>
      <c r="R96" s="193">
        <v>62</v>
      </c>
      <c r="S96" s="194">
        <v>12711</v>
      </c>
      <c r="T96" s="138">
        <f t="shared" si="11"/>
        <v>-95</v>
      </c>
      <c r="U96" s="3"/>
      <c r="V96" s="3"/>
    </row>
    <row r="97" spans="1:22" ht="12.75" customHeight="1" x14ac:dyDescent="0.25">
      <c r="A97" s="153">
        <v>41302</v>
      </c>
      <c r="B97" s="114">
        <v>1292</v>
      </c>
      <c r="C97" s="114">
        <v>1302</v>
      </c>
      <c r="D97" s="114">
        <v>899</v>
      </c>
      <c r="E97" s="138">
        <v>69</v>
      </c>
      <c r="F97" s="114">
        <v>1160</v>
      </c>
      <c r="G97" s="103">
        <v>1340</v>
      </c>
      <c r="H97" s="129">
        <v>1034</v>
      </c>
      <c r="I97" s="129">
        <v>806</v>
      </c>
      <c r="J97" s="129">
        <v>24</v>
      </c>
      <c r="K97" s="103">
        <v>1592</v>
      </c>
      <c r="L97" s="103">
        <v>2335</v>
      </c>
      <c r="M97" s="103">
        <v>10</v>
      </c>
      <c r="N97" s="129">
        <v>0</v>
      </c>
      <c r="O97" s="129">
        <v>0</v>
      </c>
      <c r="P97" s="129">
        <v>0</v>
      </c>
      <c r="Q97" s="114">
        <v>879</v>
      </c>
      <c r="R97" s="129">
        <v>64</v>
      </c>
      <c r="S97" s="126">
        <v>12806</v>
      </c>
      <c r="T97" s="103">
        <f t="shared" si="11"/>
        <v>-81</v>
      </c>
      <c r="U97" s="3"/>
      <c r="V97" s="3"/>
    </row>
    <row r="98" spans="1:22" ht="12.75" customHeight="1" x14ac:dyDescent="0.25">
      <c r="A98" s="153">
        <v>41258</v>
      </c>
      <c r="B98" s="114">
        <v>1266</v>
      </c>
      <c r="C98" s="114">
        <v>1266</v>
      </c>
      <c r="D98" s="138">
        <v>885</v>
      </c>
      <c r="E98" s="114">
        <v>70</v>
      </c>
      <c r="F98" s="103">
        <v>1147</v>
      </c>
      <c r="G98" s="114">
        <v>1345</v>
      </c>
      <c r="H98" s="103">
        <v>1015</v>
      </c>
      <c r="I98" s="103">
        <v>819</v>
      </c>
      <c r="J98" s="129">
        <v>29</v>
      </c>
      <c r="K98" s="103">
        <v>1610</v>
      </c>
      <c r="L98" s="103">
        <v>2367</v>
      </c>
      <c r="M98" s="103">
        <v>14</v>
      </c>
      <c r="N98" s="129">
        <v>0</v>
      </c>
      <c r="O98" s="129">
        <v>0</v>
      </c>
      <c r="P98" s="114">
        <v>125</v>
      </c>
      <c r="Q98" s="114">
        <v>875</v>
      </c>
      <c r="R98" s="103">
        <v>54</v>
      </c>
      <c r="S98" s="126">
        <v>12887</v>
      </c>
      <c r="T98" s="138">
        <f t="shared" si="11"/>
        <v>-12</v>
      </c>
      <c r="U98" s="3"/>
      <c r="V98" s="3"/>
    </row>
    <row r="99" spans="1:22" ht="12.75" customHeight="1" x14ac:dyDescent="0.25">
      <c r="A99" s="153">
        <v>41242</v>
      </c>
      <c r="B99" s="114">
        <v>1254</v>
      </c>
      <c r="C99" s="103">
        <v>1265</v>
      </c>
      <c r="D99" s="114">
        <v>891</v>
      </c>
      <c r="E99" s="114">
        <v>70</v>
      </c>
      <c r="F99" s="114">
        <v>1155</v>
      </c>
      <c r="G99" s="103">
        <v>1344</v>
      </c>
      <c r="H99" s="103">
        <v>1016</v>
      </c>
      <c r="I99" s="129">
        <v>822</v>
      </c>
      <c r="J99" s="129">
        <v>25</v>
      </c>
      <c r="K99" s="103">
        <v>1620</v>
      </c>
      <c r="L99" s="103">
        <v>2368</v>
      </c>
      <c r="M99" s="129">
        <v>15</v>
      </c>
      <c r="N99" s="129">
        <v>0</v>
      </c>
      <c r="O99" s="129">
        <v>0</v>
      </c>
      <c r="P99" s="129">
        <v>121</v>
      </c>
      <c r="Q99" s="103">
        <v>873</v>
      </c>
      <c r="R99" s="129">
        <v>60</v>
      </c>
      <c r="S99" s="126">
        <v>12899</v>
      </c>
      <c r="T99" s="138">
        <f t="shared" si="11"/>
        <v>-24</v>
      </c>
      <c r="U99" s="3"/>
      <c r="V99" s="3"/>
    </row>
    <row r="100" spans="1:22" ht="15" customHeight="1" x14ac:dyDescent="0.25">
      <c r="A100" s="191" t="s">
        <v>70</v>
      </c>
      <c r="B100" s="177">
        <v>1251</v>
      </c>
      <c r="C100" s="192">
        <v>1266</v>
      </c>
      <c r="D100" s="193">
        <v>883</v>
      </c>
      <c r="E100" s="193">
        <v>68</v>
      </c>
      <c r="F100" s="176">
        <v>1148</v>
      </c>
      <c r="G100" s="176">
        <v>1357</v>
      </c>
      <c r="H100" s="177">
        <v>1021</v>
      </c>
      <c r="I100" s="177">
        <v>827</v>
      </c>
      <c r="J100" s="177">
        <v>24</v>
      </c>
      <c r="K100" s="177">
        <v>1625</v>
      </c>
      <c r="L100" s="192">
        <v>2388</v>
      </c>
      <c r="M100" s="192">
        <v>15</v>
      </c>
      <c r="N100" s="177">
        <v>0</v>
      </c>
      <c r="O100" s="177">
        <v>0</v>
      </c>
      <c r="P100" s="177">
        <v>115</v>
      </c>
      <c r="Q100" s="176">
        <v>875</v>
      </c>
      <c r="R100" s="177">
        <v>60</v>
      </c>
      <c r="S100" s="194">
        <v>12923</v>
      </c>
      <c r="T100" s="138">
        <f t="shared" si="11"/>
        <v>-29</v>
      </c>
      <c r="U100" s="3"/>
      <c r="V100" s="3"/>
    </row>
    <row r="101" spans="1:22" ht="12.75" customHeight="1" x14ac:dyDescent="0.25">
      <c r="A101" s="154">
        <v>41176</v>
      </c>
      <c r="B101" s="114">
        <v>1251</v>
      </c>
      <c r="C101" s="114">
        <v>1294</v>
      </c>
      <c r="D101" s="138">
        <v>890</v>
      </c>
      <c r="E101" s="138">
        <v>70</v>
      </c>
      <c r="F101" s="103">
        <v>1135</v>
      </c>
      <c r="G101" s="103">
        <v>1355</v>
      </c>
      <c r="H101" s="129">
        <v>1017</v>
      </c>
      <c r="I101" s="129">
        <v>832</v>
      </c>
      <c r="J101" s="129">
        <v>32</v>
      </c>
      <c r="K101" s="114">
        <v>1625</v>
      </c>
      <c r="L101" s="103">
        <v>2392</v>
      </c>
      <c r="M101" s="114">
        <v>20</v>
      </c>
      <c r="N101" s="129">
        <v>0</v>
      </c>
      <c r="O101" s="129">
        <v>0</v>
      </c>
      <c r="P101" s="129">
        <v>110</v>
      </c>
      <c r="Q101" s="103">
        <v>871</v>
      </c>
      <c r="R101" s="129">
        <v>58</v>
      </c>
      <c r="S101" s="31">
        <v>12952</v>
      </c>
      <c r="T101" s="114">
        <f t="shared" si="11"/>
        <v>10</v>
      </c>
      <c r="U101" s="3"/>
      <c r="V101" s="3"/>
    </row>
    <row r="102" spans="1:22" s="172" customFormat="1" ht="12.75" customHeight="1" x14ac:dyDescent="0.2">
      <c r="A102" s="185">
        <v>41152</v>
      </c>
      <c r="B102" s="187">
        <v>1238</v>
      </c>
      <c r="C102" s="187">
        <v>1276</v>
      </c>
      <c r="D102" s="186">
        <v>890</v>
      </c>
      <c r="E102" s="186">
        <v>69</v>
      </c>
      <c r="F102" s="190">
        <v>1148</v>
      </c>
      <c r="G102" s="195">
        <v>1359</v>
      </c>
      <c r="H102" s="187">
        <v>1013</v>
      </c>
      <c r="I102" s="187">
        <v>837</v>
      </c>
      <c r="J102" s="187">
        <v>29</v>
      </c>
      <c r="K102" s="190">
        <v>1619</v>
      </c>
      <c r="L102" s="190">
        <v>2432</v>
      </c>
      <c r="M102" s="187">
        <v>15</v>
      </c>
      <c r="N102" s="187">
        <v>0</v>
      </c>
      <c r="O102" s="187">
        <v>0</v>
      </c>
      <c r="P102" s="187">
        <v>67</v>
      </c>
      <c r="Q102" s="190">
        <v>888</v>
      </c>
      <c r="R102" s="187">
        <v>62</v>
      </c>
      <c r="S102" s="190">
        <v>12942</v>
      </c>
      <c r="T102" s="190">
        <f t="shared" si="11"/>
        <v>99</v>
      </c>
      <c r="U102" s="171"/>
      <c r="V102" s="171"/>
    </row>
    <row r="103" spans="1:22" ht="12.75" customHeight="1" x14ac:dyDescent="0.25">
      <c r="A103" s="154">
        <v>41060</v>
      </c>
      <c r="B103" s="129">
        <v>1216</v>
      </c>
      <c r="C103" s="129">
        <v>1312</v>
      </c>
      <c r="D103" s="129">
        <v>892</v>
      </c>
      <c r="E103" s="138">
        <v>68</v>
      </c>
      <c r="F103" s="129">
        <v>1128</v>
      </c>
      <c r="G103" s="129">
        <v>1402</v>
      </c>
      <c r="H103" s="129">
        <v>974</v>
      </c>
      <c r="I103" s="129">
        <v>867</v>
      </c>
      <c r="J103" s="129">
        <v>77</v>
      </c>
      <c r="K103" s="129">
        <v>1568</v>
      </c>
      <c r="L103" s="129">
        <v>2306</v>
      </c>
      <c r="M103" s="129">
        <v>13</v>
      </c>
      <c r="N103" s="129">
        <v>0</v>
      </c>
      <c r="O103" s="129">
        <v>0</v>
      </c>
      <c r="P103" s="129">
        <v>107</v>
      </c>
      <c r="Q103" s="129">
        <v>800</v>
      </c>
      <c r="R103" s="129">
        <v>113</v>
      </c>
      <c r="S103" s="31">
        <v>12843</v>
      </c>
      <c r="T103" s="129">
        <f t="shared" si="11"/>
        <v>1</v>
      </c>
      <c r="U103" s="3"/>
      <c r="V103" s="3"/>
    </row>
    <row r="104" spans="1:22" ht="12.75" customHeight="1" x14ac:dyDescent="0.25">
      <c r="A104" s="153">
        <v>41029</v>
      </c>
      <c r="B104" s="87">
        <v>1215</v>
      </c>
      <c r="C104" s="104">
        <v>1312</v>
      </c>
      <c r="D104" s="91">
        <v>892</v>
      </c>
      <c r="E104" s="91">
        <v>68</v>
      </c>
      <c r="F104" s="104">
        <v>1128</v>
      </c>
      <c r="G104" s="87">
        <v>1402</v>
      </c>
      <c r="H104" s="91">
        <v>974</v>
      </c>
      <c r="I104" s="104">
        <v>867</v>
      </c>
      <c r="J104" s="104">
        <v>77</v>
      </c>
      <c r="K104" s="104">
        <v>1568</v>
      </c>
      <c r="L104" s="87">
        <v>2306</v>
      </c>
      <c r="M104" s="183">
        <v>13</v>
      </c>
      <c r="N104" s="91">
        <v>0</v>
      </c>
      <c r="O104" s="91">
        <v>0</v>
      </c>
      <c r="P104" s="104">
        <v>107</v>
      </c>
      <c r="Q104" s="104">
        <v>800</v>
      </c>
      <c r="R104" s="91">
        <v>113</v>
      </c>
      <c r="S104" s="104">
        <v>12842</v>
      </c>
      <c r="T104" s="196">
        <f t="shared" si="11"/>
        <v>-31</v>
      </c>
      <c r="U104" s="3"/>
      <c r="V104" s="3"/>
    </row>
    <row r="105" spans="1:22" ht="12.75" customHeight="1" x14ac:dyDescent="0.25">
      <c r="A105" s="153">
        <v>40994</v>
      </c>
      <c r="B105" s="103">
        <v>1215</v>
      </c>
      <c r="C105" s="103">
        <v>1315</v>
      </c>
      <c r="D105" s="114">
        <v>880</v>
      </c>
      <c r="E105" s="129">
        <v>68</v>
      </c>
      <c r="F105" s="103">
        <v>1127</v>
      </c>
      <c r="G105" s="114">
        <v>1401</v>
      </c>
      <c r="H105" s="103">
        <v>973</v>
      </c>
      <c r="I105" s="103">
        <v>869</v>
      </c>
      <c r="J105" s="114">
        <v>78</v>
      </c>
      <c r="K105" s="103">
        <v>1576</v>
      </c>
      <c r="L105" s="103">
        <v>2302</v>
      </c>
      <c r="M105" s="103">
        <v>14</v>
      </c>
      <c r="N105" s="129">
        <v>0</v>
      </c>
      <c r="O105" s="129">
        <v>0</v>
      </c>
      <c r="P105" s="103">
        <v>134</v>
      </c>
      <c r="Q105" s="103">
        <v>809</v>
      </c>
      <c r="R105" s="129">
        <v>112</v>
      </c>
      <c r="S105" s="50">
        <v>12873</v>
      </c>
      <c r="T105" s="103">
        <v>-90</v>
      </c>
      <c r="U105" s="3"/>
      <c r="V105" s="3"/>
    </row>
    <row r="106" spans="1:22" ht="15" customHeight="1" x14ac:dyDescent="0.25">
      <c r="A106" s="197" t="s">
        <v>71</v>
      </c>
      <c r="B106" s="176">
        <v>1228</v>
      </c>
      <c r="C106" s="176">
        <v>1317</v>
      </c>
      <c r="D106" s="176">
        <v>862</v>
      </c>
      <c r="E106" s="193">
        <v>68</v>
      </c>
      <c r="F106" s="177">
        <v>1134</v>
      </c>
      <c r="G106" s="176">
        <v>1400</v>
      </c>
      <c r="H106" s="176">
        <v>980</v>
      </c>
      <c r="I106" s="192">
        <v>875</v>
      </c>
      <c r="J106" s="176">
        <v>71</v>
      </c>
      <c r="K106" s="176">
        <v>1587</v>
      </c>
      <c r="L106" s="192">
        <v>2338</v>
      </c>
      <c r="M106" s="176">
        <v>19</v>
      </c>
      <c r="N106" s="177">
        <v>0</v>
      </c>
      <c r="O106" s="177">
        <v>0</v>
      </c>
      <c r="P106" s="192">
        <v>157</v>
      </c>
      <c r="Q106" s="192">
        <v>815</v>
      </c>
      <c r="R106" s="176">
        <v>112</v>
      </c>
      <c r="S106" s="198">
        <v>12963</v>
      </c>
      <c r="T106" s="114">
        <f t="shared" ref="T106:T118" si="12">+S106-S107</f>
        <v>29</v>
      </c>
      <c r="U106" s="3"/>
      <c r="V106" s="3"/>
    </row>
    <row r="107" spans="1:22" ht="12.75" customHeight="1" x14ac:dyDescent="0.25">
      <c r="A107" s="153">
        <v>40939</v>
      </c>
      <c r="B107" s="114">
        <v>1226</v>
      </c>
      <c r="C107" s="103">
        <v>1298</v>
      </c>
      <c r="D107" s="138">
        <v>861</v>
      </c>
      <c r="E107" s="138">
        <v>70</v>
      </c>
      <c r="F107" s="114">
        <v>1134</v>
      </c>
      <c r="G107" s="103">
        <v>1391</v>
      </c>
      <c r="H107" s="103">
        <v>975</v>
      </c>
      <c r="I107" s="103">
        <v>881</v>
      </c>
      <c r="J107" s="114">
        <v>68</v>
      </c>
      <c r="K107" s="103">
        <v>1582</v>
      </c>
      <c r="L107" s="103">
        <v>2339</v>
      </c>
      <c r="M107" s="103">
        <v>17</v>
      </c>
      <c r="N107" s="129">
        <v>0</v>
      </c>
      <c r="O107" s="129">
        <v>0</v>
      </c>
      <c r="P107" s="103">
        <v>167</v>
      </c>
      <c r="Q107" s="114">
        <v>819</v>
      </c>
      <c r="R107" s="103">
        <v>106</v>
      </c>
      <c r="S107" s="50">
        <v>12934</v>
      </c>
      <c r="T107" s="103">
        <f t="shared" si="12"/>
        <v>-120</v>
      </c>
      <c r="U107" s="3"/>
      <c r="V107" s="3"/>
    </row>
    <row r="108" spans="1:22" ht="15" customHeight="1" x14ac:dyDescent="0.25">
      <c r="A108" s="199" t="s">
        <v>72</v>
      </c>
      <c r="B108" s="200">
        <v>1188</v>
      </c>
      <c r="C108" s="200">
        <v>1308</v>
      </c>
      <c r="D108" s="201">
        <v>863</v>
      </c>
      <c r="E108" s="201">
        <v>72</v>
      </c>
      <c r="F108" s="200">
        <v>1128</v>
      </c>
      <c r="G108" s="200">
        <v>1405</v>
      </c>
      <c r="H108" s="200">
        <v>983</v>
      </c>
      <c r="I108" s="200">
        <v>893</v>
      </c>
      <c r="J108" s="200">
        <v>58</v>
      </c>
      <c r="K108" s="178">
        <v>1634</v>
      </c>
      <c r="L108" s="200">
        <v>2382</v>
      </c>
      <c r="M108" s="202">
        <v>20</v>
      </c>
      <c r="N108" s="202">
        <v>0</v>
      </c>
      <c r="O108" s="202">
        <v>0</v>
      </c>
      <c r="P108" s="200">
        <v>179</v>
      </c>
      <c r="Q108" s="202">
        <v>810</v>
      </c>
      <c r="R108" s="200">
        <v>131</v>
      </c>
      <c r="S108" s="203">
        <v>13054</v>
      </c>
      <c r="T108" s="50">
        <f t="shared" si="12"/>
        <v>-197</v>
      </c>
      <c r="U108" s="3"/>
      <c r="V108" s="3"/>
    </row>
    <row r="109" spans="1:22" s="210" customFormat="1" ht="18" customHeight="1" x14ac:dyDescent="0.2">
      <c r="A109" s="204">
        <v>40784</v>
      </c>
      <c r="B109" s="205">
        <v>1212</v>
      </c>
      <c r="C109" s="205">
        <v>1312</v>
      </c>
      <c r="D109" s="206">
        <v>876</v>
      </c>
      <c r="E109" s="207">
        <v>73</v>
      </c>
      <c r="F109" s="207">
        <v>1160</v>
      </c>
      <c r="G109" s="205">
        <v>1444</v>
      </c>
      <c r="H109" s="207">
        <v>1024</v>
      </c>
      <c r="I109" s="207">
        <v>907</v>
      </c>
      <c r="J109" s="205">
        <v>59</v>
      </c>
      <c r="K109" s="207">
        <v>1615</v>
      </c>
      <c r="L109" s="207">
        <v>2475</v>
      </c>
      <c r="M109" s="208">
        <v>9</v>
      </c>
      <c r="N109" s="208">
        <v>0</v>
      </c>
      <c r="O109" s="208">
        <v>0</v>
      </c>
      <c r="P109" s="208">
        <v>175</v>
      </c>
      <c r="Q109" s="207">
        <v>809</v>
      </c>
      <c r="R109" s="207">
        <v>101</v>
      </c>
      <c r="S109" s="207">
        <v>13251</v>
      </c>
      <c r="T109" s="207">
        <f t="shared" si="12"/>
        <v>493</v>
      </c>
      <c r="U109" s="209"/>
      <c r="V109" s="209"/>
    </row>
    <row r="110" spans="1:22" ht="12.75" customHeight="1" x14ac:dyDescent="0.25">
      <c r="A110" s="137">
        <v>40681</v>
      </c>
      <c r="B110" s="103">
        <v>1306</v>
      </c>
      <c r="C110" s="103">
        <v>1379</v>
      </c>
      <c r="D110" s="138">
        <v>931</v>
      </c>
      <c r="E110" s="129">
        <v>66</v>
      </c>
      <c r="F110" s="103">
        <v>1142</v>
      </c>
      <c r="G110" s="114">
        <v>1504</v>
      </c>
      <c r="H110" s="103">
        <v>1008</v>
      </c>
      <c r="I110" s="103">
        <v>892</v>
      </c>
      <c r="J110" s="114">
        <v>88</v>
      </c>
      <c r="K110" s="103">
        <v>1485</v>
      </c>
      <c r="L110" s="103">
        <v>2155</v>
      </c>
      <c r="M110" s="129">
        <v>12</v>
      </c>
      <c r="N110" s="129">
        <v>0</v>
      </c>
      <c r="O110" s="129">
        <v>0</v>
      </c>
      <c r="P110" s="114">
        <v>178</v>
      </c>
      <c r="Q110" s="129">
        <v>520</v>
      </c>
      <c r="R110" s="103">
        <v>92</v>
      </c>
      <c r="S110" s="50">
        <v>12758</v>
      </c>
      <c r="T110" s="103">
        <f t="shared" si="12"/>
        <v>-93</v>
      </c>
      <c r="U110" s="129"/>
      <c r="V110" s="129"/>
    </row>
    <row r="111" spans="1:22" ht="12.75" customHeight="1" x14ac:dyDescent="0.25">
      <c r="A111" s="137">
        <v>40658</v>
      </c>
      <c r="B111" s="114">
        <v>1319</v>
      </c>
      <c r="C111" s="103">
        <v>1387</v>
      </c>
      <c r="D111" s="114">
        <v>943</v>
      </c>
      <c r="E111" s="138">
        <v>66</v>
      </c>
      <c r="F111" s="103">
        <v>1151</v>
      </c>
      <c r="G111" s="114">
        <v>1501</v>
      </c>
      <c r="H111" s="103">
        <v>1023</v>
      </c>
      <c r="I111" s="103">
        <v>893</v>
      </c>
      <c r="J111" s="103">
        <v>85</v>
      </c>
      <c r="K111" s="103">
        <v>1490</v>
      </c>
      <c r="L111" s="103">
        <v>2178</v>
      </c>
      <c r="M111" s="114">
        <v>12</v>
      </c>
      <c r="N111" s="129">
        <v>0</v>
      </c>
      <c r="O111" s="129">
        <v>0</v>
      </c>
      <c r="P111" s="103">
        <v>177</v>
      </c>
      <c r="Q111" s="129">
        <v>520</v>
      </c>
      <c r="R111" s="103">
        <v>106</v>
      </c>
      <c r="S111" s="50">
        <v>12851</v>
      </c>
      <c r="T111" s="103">
        <f t="shared" si="12"/>
        <v>-70</v>
      </c>
      <c r="U111" s="103"/>
      <c r="V111" s="3"/>
    </row>
    <row r="112" spans="1:22" ht="12.75" customHeight="1" x14ac:dyDescent="0.25">
      <c r="A112" s="137">
        <v>40623</v>
      </c>
      <c r="B112" s="114">
        <v>1308</v>
      </c>
      <c r="C112" s="103">
        <v>1391</v>
      </c>
      <c r="D112" s="129">
        <v>942</v>
      </c>
      <c r="E112" s="138">
        <v>68</v>
      </c>
      <c r="F112" s="114">
        <v>1152</v>
      </c>
      <c r="G112" s="103">
        <v>1484</v>
      </c>
      <c r="H112" s="114">
        <v>1029</v>
      </c>
      <c r="I112" s="103">
        <v>901</v>
      </c>
      <c r="J112" s="114">
        <v>90</v>
      </c>
      <c r="K112" s="103">
        <v>1497</v>
      </c>
      <c r="L112" s="103">
        <v>2235</v>
      </c>
      <c r="M112" s="114">
        <v>11</v>
      </c>
      <c r="N112" s="129">
        <v>0</v>
      </c>
      <c r="O112" s="129">
        <v>0</v>
      </c>
      <c r="P112" s="114">
        <v>182</v>
      </c>
      <c r="Q112" s="103">
        <v>520</v>
      </c>
      <c r="R112" s="114">
        <v>111</v>
      </c>
      <c r="S112" s="31">
        <v>12921</v>
      </c>
      <c r="T112" s="114">
        <f t="shared" si="12"/>
        <v>3</v>
      </c>
      <c r="U112" s="103"/>
      <c r="V112" s="3"/>
    </row>
    <row r="113" spans="1:22" ht="12.75" customHeight="1" x14ac:dyDescent="0.25">
      <c r="A113" s="211" t="s">
        <v>73</v>
      </c>
      <c r="B113" s="176">
        <v>1303</v>
      </c>
      <c r="C113" s="176">
        <v>1393</v>
      </c>
      <c r="D113" s="193">
        <v>942</v>
      </c>
      <c r="E113" s="193">
        <v>69</v>
      </c>
      <c r="F113" s="176">
        <v>1143</v>
      </c>
      <c r="G113" s="192">
        <v>1493</v>
      </c>
      <c r="H113" s="192">
        <v>1027</v>
      </c>
      <c r="I113" s="192">
        <v>904</v>
      </c>
      <c r="J113" s="176">
        <v>70</v>
      </c>
      <c r="K113" s="192">
        <v>1503</v>
      </c>
      <c r="L113" s="192">
        <v>2261</v>
      </c>
      <c r="M113" s="176">
        <v>10</v>
      </c>
      <c r="N113" s="177">
        <v>0</v>
      </c>
      <c r="O113" s="177">
        <v>0</v>
      </c>
      <c r="P113" s="192">
        <v>172</v>
      </c>
      <c r="Q113" s="176">
        <v>524</v>
      </c>
      <c r="R113" s="192">
        <v>104</v>
      </c>
      <c r="S113" s="203">
        <v>12918</v>
      </c>
      <c r="T113" s="103">
        <f t="shared" si="12"/>
        <v>-92</v>
      </c>
      <c r="U113" s="103"/>
      <c r="V113" s="3"/>
    </row>
    <row r="114" spans="1:22" ht="12.75" customHeight="1" x14ac:dyDescent="0.25">
      <c r="A114" s="137">
        <v>40574</v>
      </c>
      <c r="B114" s="129">
        <v>1283</v>
      </c>
      <c r="C114" s="129">
        <v>1387</v>
      </c>
      <c r="D114" s="138">
        <v>946</v>
      </c>
      <c r="E114" s="138">
        <v>73</v>
      </c>
      <c r="F114" s="129">
        <v>1131</v>
      </c>
      <c r="G114" s="129">
        <v>1494</v>
      </c>
      <c r="H114" s="129">
        <v>1042</v>
      </c>
      <c r="I114" s="129">
        <v>921</v>
      </c>
      <c r="J114" s="129">
        <v>51</v>
      </c>
      <c r="K114" s="129">
        <v>1530</v>
      </c>
      <c r="L114" s="129">
        <v>2317</v>
      </c>
      <c r="M114" s="129">
        <v>8</v>
      </c>
      <c r="N114" s="129">
        <v>0</v>
      </c>
      <c r="O114" s="129">
        <v>0</v>
      </c>
      <c r="P114" s="129">
        <v>190</v>
      </c>
      <c r="Q114" s="129">
        <v>523</v>
      </c>
      <c r="R114" s="129">
        <v>114</v>
      </c>
      <c r="S114" s="31">
        <v>13010</v>
      </c>
      <c r="T114" s="114">
        <f t="shared" si="12"/>
        <v>51</v>
      </c>
      <c r="U114" s="114"/>
      <c r="V114" s="3"/>
    </row>
    <row r="115" spans="1:22" ht="12.75" customHeight="1" x14ac:dyDescent="0.25">
      <c r="A115" s="137">
        <v>40527</v>
      </c>
      <c r="B115" s="114">
        <v>1268</v>
      </c>
      <c r="C115" s="103">
        <v>1382</v>
      </c>
      <c r="D115" s="138">
        <v>1005</v>
      </c>
      <c r="E115" s="138"/>
      <c r="F115" s="103">
        <v>1115</v>
      </c>
      <c r="G115" s="103">
        <v>1481</v>
      </c>
      <c r="H115" s="114">
        <v>1042</v>
      </c>
      <c r="I115" s="114">
        <v>923</v>
      </c>
      <c r="J115" s="114">
        <v>81</v>
      </c>
      <c r="K115" s="103">
        <v>1527</v>
      </c>
      <c r="L115" s="103">
        <v>2306</v>
      </c>
      <c r="M115" s="103">
        <v>8</v>
      </c>
      <c r="N115" s="129">
        <v>0</v>
      </c>
      <c r="O115" s="129">
        <v>0</v>
      </c>
      <c r="P115" s="129">
        <v>192</v>
      </c>
      <c r="Q115" s="103">
        <v>522</v>
      </c>
      <c r="R115" s="103">
        <v>107</v>
      </c>
      <c r="S115" s="50">
        <v>12959</v>
      </c>
      <c r="T115" s="103">
        <f t="shared" si="12"/>
        <v>-46</v>
      </c>
      <c r="U115" s="103"/>
      <c r="V115" s="3"/>
    </row>
    <row r="116" spans="1:22" ht="12.75" customHeight="1" x14ac:dyDescent="0.25">
      <c r="A116" s="211" t="s">
        <v>74</v>
      </c>
      <c r="B116" s="192">
        <v>1242</v>
      </c>
      <c r="C116" s="177">
        <v>1386</v>
      </c>
      <c r="D116" s="176">
        <v>1018</v>
      </c>
      <c r="E116" s="176"/>
      <c r="F116" s="192">
        <v>1124</v>
      </c>
      <c r="G116" s="176">
        <v>1488</v>
      </c>
      <c r="H116" s="192">
        <v>1041</v>
      </c>
      <c r="I116" s="192">
        <v>919</v>
      </c>
      <c r="J116" s="176">
        <v>74</v>
      </c>
      <c r="K116" s="192">
        <v>1532</v>
      </c>
      <c r="L116" s="192">
        <v>2330</v>
      </c>
      <c r="M116" s="192">
        <v>9</v>
      </c>
      <c r="N116" s="177">
        <v>0</v>
      </c>
      <c r="O116" s="177">
        <v>0</v>
      </c>
      <c r="P116" s="176">
        <v>192</v>
      </c>
      <c r="Q116" s="192">
        <v>526</v>
      </c>
      <c r="R116" s="177">
        <v>124</v>
      </c>
      <c r="S116" s="203">
        <v>13005</v>
      </c>
      <c r="T116" s="103">
        <f t="shared" si="12"/>
        <v>-74</v>
      </c>
      <c r="U116" s="129"/>
      <c r="V116" s="3"/>
    </row>
    <row r="117" spans="1:22" ht="12.75" customHeight="1" x14ac:dyDescent="0.25">
      <c r="A117" s="137">
        <v>40448</v>
      </c>
      <c r="B117" s="114">
        <v>1255</v>
      </c>
      <c r="C117" s="114">
        <v>1386</v>
      </c>
      <c r="D117" s="138">
        <v>1014</v>
      </c>
      <c r="E117" s="138"/>
      <c r="F117" s="114">
        <v>1131</v>
      </c>
      <c r="G117" s="114">
        <v>1484</v>
      </c>
      <c r="H117" s="114">
        <v>1045</v>
      </c>
      <c r="I117" s="114">
        <v>922</v>
      </c>
      <c r="J117" s="114">
        <v>69</v>
      </c>
      <c r="K117" s="103">
        <v>1548</v>
      </c>
      <c r="L117" s="103">
        <v>2354</v>
      </c>
      <c r="M117" s="114">
        <v>12</v>
      </c>
      <c r="N117" s="129">
        <v>0</v>
      </c>
      <c r="O117" s="129">
        <v>0</v>
      </c>
      <c r="P117" s="114">
        <v>182</v>
      </c>
      <c r="Q117" s="114">
        <v>553</v>
      </c>
      <c r="R117" s="114">
        <v>124</v>
      </c>
      <c r="S117" s="31">
        <v>13079</v>
      </c>
      <c r="T117" s="114">
        <f t="shared" si="12"/>
        <v>262</v>
      </c>
      <c r="U117" s="129"/>
      <c r="V117" s="3"/>
    </row>
    <row r="118" spans="1:22" ht="12.75" customHeight="1" x14ac:dyDescent="0.2">
      <c r="A118" s="137">
        <v>40420</v>
      </c>
      <c r="B118" s="129">
        <v>1175</v>
      </c>
      <c r="C118" s="129">
        <v>1341</v>
      </c>
      <c r="D118" s="138">
        <v>1042</v>
      </c>
      <c r="E118" s="138"/>
      <c r="F118" s="129">
        <v>1123</v>
      </c>
      <c r="G118" s="129">
        <v>1442</v>
      </c>
      <c r="H118" s="129">
        <v>1034</v>
      </c>
      <c r="I118" s="129">
        <v>918</v>
      </c>
      <c r="J118" s="129">
        <v>62</v>
      </c>
      <c r="K118" s="114">
        <v>1565</v>
      </c>
      <c r="L118" s="114">
        <v>2372</v>
      </c>
      <c r="M118" s="103">
        <v>7</v>
      </c>
      <c r="N118" s="129">
        <v>0</v>
      </c>
      <c r="O118" s="129">
        <v>0</v>
      </c>
      <c r="P118" s="129">
        <v>163</v>
      </c>
      <c r="Q118" s="129">
        <v>480</v>
      </c>
      <c r="R118" s="129">
        <v>93</v>
      </c>
      <c r="S118" s="103">
        <v>12817</v>
      </c>
      <c r="T118" s="103">
        <f t="shared" si="12"/>
        <v>-165</v>
      </c>
      <c r="U118" s="3"/>
      <c r="V118" s="3"/>
    </row>
    <row r="119" spans="1:22" ht="12.75" customHeight="1" x14ac:dyDescent="0.25">
      <c r="A119" s="137">
        <v>40322</v>
      </c>
      <c r="B119" s="129">
        <v>1272</v>
      </c>
      <c r="C119" s="129">
        <v>1515</v>
      </c>
      <c r="D119" s="138">
        <v>1068</v>
      </c>
      <c r="E119" s="138"/>
      <c r="F119" s="129">
        <v>1194</v>
      </c>
      <c r="G119" s="129">
        <v>1489</v>
      </c>
      <c r="H119" s="129">
        <v>988</v>
      </c>
      <c r="I119" s="129">
        <v>933</v>
      </c>
      <c r="J119" s="129">
        <v>105</v>
      </c>
      <c r="K119" s="129">
        <v>1422</v>
      </c>
      <c r="L119" s="129">
        <v>2242</v>
      </c>
      <c r="M119" s="129">
        <v>21</v>
      </c>
      <c r="N119" s="129">
        <v>0</v>
      </c>
      <c r="O119" s="129">
        <v>0</v>
      </c>
      <c r="P119" s="129">
        <v>179</v>
      </c>
      <c r="Q119" s="129">
        <v>445</v>
      </c>
      <c r="R119" s="129">
        <v>109</v>
      </c>
      <c r="S119" s="31">
        <v>12982</v>
      </c>
      <c r="T119" s="129">
        <v>1</v>
      </c>
      <c r="U119" s="3"/>
      <c r="V119" s="3"/>
    </row>
    <row r="120" spans="1:22" ht="12.75" customHeight="1" x14ac:dyDescent="0.25">
      <c r="A120" s="137">
        <v>40298</v>
      </c>
      <c r="B120" s="114">
        <v>1270</v>
      </c>
      <c r="C120" s="114">
        <v>1523</v>
      </c>
      <c r="D120" s="114">
        <v>1059</v>
      </c>
      <c r="E120" s="114"/>
      <c r="F120" s="114">
        <v>1193</v>
      </c>
      <c r="G120" s="103">
        <v>1491</v>
      </c>
      <c r="H120" s="114">
        <v>986</v>
      </c>
      <c r="I120" s="114">
        <v>931</v>
      </c>
      <c r="J120" s="114">
        <v>98</v>
      </c>
      <c r="K120" s="103">
        <v>1422</v>
      </c>
      <c r="L120" s="103">
        <v>2247</v>
      </c>
      <c r="M120" s="103">
        <v>21</v>
      </c>
      <c r="N120" s="129">
        <v>0</v>
      </c>
      <c r="O120" s="129">
        <v>0</v>
      </c>
      <c r="P120" s="114">
        <v>185</v>
      </c>
      <c r="Q120" s="103">
        <v>446</v>
      </c>
      <c r="R120" s="129">
        <v>109</v>
      </c>
      <c r="S120" s="50">
        <v>12981</v>
      </c>
      <c r="T120" s="52">
        <v>-7</v>
      </c>
      <c r="U120" s="3"/>
      <c r="V120" s="3"/>
    </row>
    <row r="121" spans="1:22" ht="12.75" customHeight="1" x14ac:dyDescent="0.25">
      <c r="A121" s="137">
        <v>40259</v>
      </c>
      <c r="B121" s="114">
        <v>1264</v>
      </c>
      <c r="C121" s="103">
        <v>1518</v>
      </c>
      <c r="D121" s="114">
        <v>1056</v>
      </c>
      <c r="E121" s="114"/>
      <c r="F121" s="103">
        <v>1187</v>
      </c>
      <c r="G121" s="103">
        <v>1494</v>
      </c>
      <c r="H121" s="103">
        <v>984</v>
      </c>
      <c r="I121" s="103">
        <v>929</v>
      </c>
      <c r="J121" s="129">
        <v>96</v>
      </c>
      <c r="K121" s="103">
        <v>1432</v>
      </c>
      <c r="L121" s="103">
        <v>2266</v>
      </c>
      <c r="M121" s="103">
        <v>22</v>
      </c>
      <c r="N121" s="129">
        <v>0</v>
      </c>
      <c r="O121" s="129">
        <v>0</v>
      </c>
      <c r="P121" s="114">
        <v>178</v>
      </c>
      <c r="Q121" s="138">
        <v>453</v>
      </c>
      <c r="R121" s="138">
        <v>109</v>
      </c>
      <c r="S121" s="50">
        <v>12988</v>
      </c>
      <c r="T121" s="103">
        <f t="shared" ref="T121:T122" si="13">+S121-S122</f>
        <v>-124</v>
      </c>
      <c r="U121" s="3"/>
      <c r="V121" s="3"/>
    </row>
    <row r="122" spans="1:22" ht="12.75" customHeight="1" x14ac:dyDescent="0.25">
      <c r="A122" s="211" t="s">
        <v>75</v>
      </c>
      <c r="B122" s="176">
        <v>1260</v>
      </c>
      <c r="C122" s="176">
        <v>1519</v>
      </c>
      <c r="D122" s="176">
        <v>1054</v>
      </c>
      <c r="E122" s="176"/>
      <c r="F122" s="176">
        <v>1197</v>
      </c>
      <c r="G122" s="192">
        <v>1498</v>
      </c>
      <c r="H122" s="192">
        <v>995</v>
      </c>
      <c r="I122" s="177">
        <v>939</v>
      </c>
      <c r="J122" s="176">
        <v>96</v>
      </c>
      <c r="K122" s="192">
        <v>1471</v>
      </c>
      <c r="L122" s="192">
        <v>2297</v>
      </c>
      <c r="M122" s="176">
        <v>27</v>
      </c>
      <c r="N122" s="177">
        <v>0</v>
      </c>
      <c r="O122" s="177">
        <v>0</v>
      </c>
      <c r="P122" s="176">
        <v>175</v>
      </c>
      <c r="Q122" s="176">
        <v>467</v>
      </c>
      <c r="R122" s="176">
        <v>117</v>
      </c>
      <c r="S122" s="198">
        <v>13112</v>
      </c>
      <c r="T122" s="114">
        <f t="shared" si="13"/>
        <v>42</v>
      </c>
      <c r="U122" s="3"/>
      <c r="V122" s="3"/>
    </row>
    <row r="123" spans="1:22" ht="12.75" customHeight="1" x14ac:dyDescent="0.25">
      <c r="A123" s="153">
        <v>40203</v>
      </c>
      <c r="B123" s="114">
        <v>1240</v>
      </c>
      <c r="C123" s="103">
        <v>1515</v>
      </c>
      <c r="D123" s="138">
        <v>1046</v>
      </c>
      <c r="E123" s="138"/>
      <c r="F123" s="103">
        <v>1194</v>
      </c>
      <c r="G123" s="103">
        <v>1499</v>
      </c>
      <c r="H123" s="114">
        <v>1007</v>
      </c>
      <c r="I123" s="114">
        <v>939</v>
      </c>
      <c r="J123" s="103">
        <v>85</v>
      </c>
      <c r="K123" s="114">
        <v>1479</v>
      </c>
      <c r="L123" s="103">
        <v>2302</v>
      </c>
      <c r="M123" s="114">
        <v>22</v>
      </c>
      <c r="N123" s="129">
        <v>0</v>
      </c>
      <c r="O123" s="129">
        <v>0</v>
      </c>
      <c r="P123" s="114">
        <v>165</v>
      </c>
      <c r="Q123" s="103">
        <v>463</v>
      </c>
      <c r="R123" s="103">
        <v>114</v>
      </c>
      <c r="S123" s="50">
        <v>13070</v>
      </c>
      <c r="T123" s="103">
        <v>-38</v>
      </c>
      <c r="U123" s="3"/>
      <c r="V123" s="3"/>
    </row>
    <row r="124" spans="1:22" ht="12.75" customHeight="1" x14ac:dyDescent="0.25">
      <c r="A124" s="154">
        <v>40161</v>
      </c>
      <c r="B124" s="129">
        <v>1230</v>
      </c>
      <c r="C124" s="129">
        <v>1527</v>
      </c>
      <c r="D124" s="138">
        <v>1051</v>
      </c>
      <c r="E124" s="138"/>
      <c r="F124" s="129">
        <v>1196</v>
      </c>
      <c r="G124" s="129">
        <v>1500</v>
      </c>
      <c r="H124" s="129">
        <v>1001</v>
      </c>
      <c r="I124" s="129">
        <v>928</v>
      </c>
      <c r="J124" s="129">
        <v>103</v>
      </c>
      <c r="K124" s="129">
        <v>1474</v>
      </c>
      <c r="L124" s="129">
        <v>2303</v>
      </c>
      <c r="M124" s="129">
        <v>20</v>
      </c>
      <c r="N124" s="129">
        <v>0</v>
      </c>
      <c r="O124" s="129">
        <v>0</v>
      </c>
      <c r="P124" s="129">
        <v>162</v>
      </c>
      <c r="Q124" s="129">
        <v>467</v>
      </c>
      <c r="R124" s="129">
        <v>120</v>
      </c>
      <c r="S124" s="31">
        <v>13082</v>
      </c>
      <c r="T124" s="129">
        <f t="shared" ref="T124:T140" si="14">+S124-S125</f>
        <v>1</v>
      </c>
      <c r="U124" s="3"/>
      <c r="V124" s="3"/>
    </row>
    <row r="125" spans="1:22" ht="12.75" customHeight="1" x14ac:dyDescent="0.25">
      <c r="A125" s="153">
        <v>40147</v>
      </c>
      <c r="B125" s="184">
        <v>1218</v>
      </c>
      <c r="C125" s="106">
        <v>1523</v>
      </c>
      <c r="D125" s="106">
        <v>1039</v>
      </c>
      <c r="E125" s="106"/>
      <c r="F125" s="106">
        <v>1189</v>
      </c>
      <c r="G125" s="106">
        <v>1508</v>
      </c>
      <c r="H125" s="184">
        <v>1004</v>
      </c>
      <c r="I125" s="184">
        <v>927</v>
      </c>
      <c r="J125" s="106">
        <v>110</v>
      </c>
      <c r="K125" s="184">
        <v>1477</v>
      </c>
      <c r="L125" s="184">
        <v>2312</v>
      </c>
      <c r="M125" s="184">
        <v>19</v>
      </c>
      <c r="N125" s="183">
        <v>0</v>
      </c>
      <c r="O125" s="183">
        <v>0</v>
      </c>
      <c r="P125" s="184">
        <v>163</v>
      </c>
      <c r="Q125" s="106">
        <v>470</v>
      </c>
      <c r="R125" s="184">
        <v>122</v>
      </c>
      <c r="S125" s="104">
        <v>13081</v>
      </c>
      <c r="T125" s="103">
        <f t="shared" si="14"/>
        <v>-15</v>
      </c>
      <c r="U125" s="3"/>
      <c r="V125" s="3"/>
    </row>
    <row r="126" spans="1:22" ht="12.75" customHeight="1" x14ac:dyDescent="0.25">
      <c r="A126" s="191" t="s">
        <v>76</v>
      </c>
      <c r="B126" s="192">
        <v>1220</v>
      </c>
      <c r="C126" s="192">
        <v>1521</v>
      </c>
      <c r="D126" s="177">
        <v>1037</v>
      </c>
      <c r="E126" s="177"/>
      <c r="F126" s="192">
        <v>1186</v>
      </c>
      <c r="G126" s="192">
        <v>1504</v>
      </c>
      <c r="H126" s="192">
        <v>1008</v>
      </c>
      <c r="I126" s="192">
        <v>933</v>
      </c>
      <c r="J126" s="176">
        <v>81</v>
      </c>
      <c r="K126" s="176">
        <v>1484</v>
      </c>
      <c r="L126" s="192">
        <v>2350</v>
      </c>
      <c r="M126" s="192">
        <v>21</v>
      </c>
      <c r="N126" s="177">
        <v>0</v>
      </c>
      <c r="O126" s="177">
        <v>0</v>
      </c>
      <c r="P126" s="192">
        <v>164</v>
      </c>
      <c r="Q126" s="176">
        <v>463</v>
      </c>
      <c r="R126" s="177">
        <v>124</v>
      </c>
      <c r="S126" s="203">
        <v>13096</v>
      </c>
      <c r="T126" s="103">
        <f t="shared" si="14"/>
        <v>-62</v>
      </c>
      <c r="U126" s="3"/>
      <c r="V126" s="3"/>
    </row>
    <row r="127" spans="1:22" ht="12.75" customHeight="1" x14ac:dyDescent="0.25">
      <c r="A127" s="153">
        <v>40084</v>
      </c>
      <c r="B127" s="103">
        <v>1227</v>
      </c>
      <c r="C127" s="103">
        <v>1544</v>
      </c>
      <c r="D127" s="103">
        <v>1037</v>
      </c>
      <c r="E127" s="103"/>
      <c r="F127" s="103">
        <v>1194</v>
      </c>
      <c r="G127" s="103">
        <v>1506</v>
      </c>
      <c r="H127" s="103">
        <v>1015</v>
      </c>
      <c r="I127" s="103">
        <v>939</v>
      </c>
      <c r="J127" s="103">
        <v>73</v>
      </c>
      <c r="K127" s="103">
        <v>1482</v>
      </c>
      <c r="L127" s="103">
        <v>2371</v>
      </c>
      <c r="M127" s="34">
        <v>22</v>
      </c>
      <c r="N127" s="3">
        <v>0</v>
      </c>
      <c r="O127" s="3">
        <v>0</v>
      </c>
      <c r="P127" s="34">
        <v>168</v>
      </c>
      <c r="Q127" s="52">
        <v>456</v>
      </c>
      <c r="R127" s="34">
        <v>124</v>
      </c>
      <c r="S127" s="50">
        <v>13158</v>
      </c>
      <c r="T127" s="103">
        <f t="shared" si="14"/>
        <v>-102</v>
      </c>
      <c r="U127" s="3"/>
      <c r="V127" s="3"/>
    </row>
    <row r="128" spans="1:22" ht="12.75" customHeight="1" x14ac:dyDescent="0.25">
      <c r="A128" s="154">
        <v>40056</v>
      </c>
      <c r="B128" s="114">
        <v>1240</v>
      </c>
      <c r="C128" s="114">
        <v>1558</v>
      </c>
      <c r="D128" s="114">
        <v>1057</v>
      </c>
      <c r="E128" s="114"/>
      <c r="F128" s="114">
        <v>1198</v>
      </c>
      <c r="G128" s="114">
        <v>1541</v>
      </c>
      <c r="H128" s="103">
        <v>1016</v>
      </c>
      <c r="I128" s="103">
        <v>958</v>
      </c>
      <c r="J128" s="103">
        <v>86</v>
      </c>
      <c r="K128" s="114">
        <v>1509</v>
      </c>
      <c r="L128" s="114">
        <v>2399</v>
      </c>
      <c r="M128" s="3">
        <v>0</v>
      </c>
      <c r="N128" s="3">
        <v>0</v>
      </c>
      <c r="O128" s="3">
        <v>0</v>
      </c>
      <c r="P128" s="52">
        <v>162</v>
      </c>
      <c r="Q128" s="34">
        <v>457</v>
      </c>
      <c r="R128" s="34">
        <v>79</v>
      </c>
      <c r="S128" s="31">
        <v>13260</v>
      </c>
      <c r="T128" s="114">
        <f t="shared" si="14"/>
        <v>397</v>
      </c>
      <c r="U128" s="3"/>
      <c r="V128" s="3"/>
    </row>
    <row r="129" spans="1:22" ht="12.75" customHeight="1" x14ac:dyDescent="0.25">
      <c r="A129" s="154">
        <v>39964</v>
      </c>
      <c r="B129" s="114">
        <v>1063</v>
      </c>
      <c r="C129" s="114">
        <v>1335</v>
      </c>
      <c r="D129" s="114">
        <v>931</v>
      </c>
      <c r="E129" s="114"/>
      <c r="F129" s="114">
        <v>1040</v>
      </c>
      <c r="G129" s="114">
        <v>1411</v>
      </c>
      <c r="H129" s="114">
        <v>1128</v>
      </c>
      <c r="I129" s="114">
        <v>1741</v>
      </c>
      <c r="J129" s="138">
        <v>107</v>
      </c>
      <c r="K129" s="138">
        <v>1380</v>
      </c>
      <c r="L129" s="114">
        <v>2189</v>
      </c>
      <c r="M129" s="138">
        <v>19</v>
      </c>
      <c r="N129" s="129">
        <v>109</v>
      </c>
      <c r="O129" s="138">
        <v>51</v>
      </c>
      <c r="P129" s="129">
        <v>44</v>
      </c>
      <c r="Q129" s="138">
        <v>315</v>
      </c>
      <c r="R129" s="138"/>
      <c r="S129" s="31">
        <v>12863</v>
      </c>
      <c r="T129" s="114">
        <f t="shared" si="14"/>
        <v>12</v>
      </c>
      <c r="U129" s="3"/>
      <c r="V129" s="3"/>
    </row>
    <row r="130" spans="1:22" ht="12.75" customHeight="1" x14ac:dyDescent="0.25">
      <c r="A130" s="153">
        <v>39933</v>
      </c>
      <c r="B130" s="138">
        <v>1050</v>
      </c>
      <c r="C130" s="114">
        <v>1322</v>
      </c>
      <c r="D130" s="129">
        <v>927</v>
      </c>
      <c r="E130" s="129"/>
      <c r="F130" s="114">
        <v>1036</v>
      </c>
      <c r="G130" s="114">
        <v>1409</v>
      </c>
      <c r="H130" s="138">
        <v>1126</v>
      </c>
      <c r="I130" s="138">
        <v>1736</v>
      </c>
      <c r="J130" s="114">
        <v>112</v>
      </c>
      <c r="K130" s="138">
        <v>1382</v>
      </c>
      <c r="L130" s="138">
        <v>2178</v>
      </c>
      <c r="M130" s="129">
        <v>48</v>
      </c>
      <c r="N130" s="129">
        <v>109</v>
      </c>
      <c r="O130" s="114">
        <v>52</v>
      </c>
      <c r="P130" s="114">
        <v>44</v>
      </c>
      <c r="Q130" s="114">
        <v>320</v>
      </c>
      <c r="R130" s="114"/>
      <c r="S130" s="126">
        <v>12851</v>
      </c>
      <c r="T130" s="138">
        <f t="shared" si="14"/>
        <v>-16</v>
      </c>
      <c r="U130" s="3"/>
      <c r="V130" s="3"/>
    </row>
    <row r="131" spans="1:22" ht="12.75" customHeight="1" x14ac:dyDescent="0.25">
      <c r="A131" s="212">
        <v>39903</v>
      </c>
      <c r="B131" s="106">
        <v>1054</v>
      </c>
      <c r="C131" s="106">
        <v>1319</v>
      </c>
      <c r="D131" s="106">
        <v>927</v>
      </c>
      <c r="E131" s="106"/>
      <c r="F131" s="213">
        <v>1029</v>
      </c>
      <c r="G131" s="183">
        <v>1402</v>
      </c>
      <c r="H131" s="106">
        <v>1140</v>
      </c>
      <c r="I131" s="213">
        <v>1748</v>
      </c>
      <c r="J131" s="106">
        <v>103</v>
      </c>
      <c r="K131" s="213">
        <v>1391</v>
      </c>
      <c r="L131" s="213">
        <v>2191</v>
      </c>
      <c r="M131" s="213">
        <v>48</v>
      </c>
      <c r="N131" s="183">
        <v>109</v>
      </c>
      <c r="O131" s="183">
        <v>50</v>
      </c>
      <c r="P131" s="106">
        <v>40</v>
      </c>
      <c r="Q131" s="106">
        <v>316</v>
      </c>
      <c r="R131" s="106"/>
      <c r="S131" s="105">
        <v>12867</v>
      </c>
      <c r="T131" s="138">
        <f t="shared" si="14"/>
        <v>-4</v>
      </c>
      <c r="U131" s="3"/>
      <c r="V131" s="3"/>
    </row>
    <row r="132" spans="1:22" ht="12.75" customHeight="1" x14ac:dyDescent="0.25">
      <c r="A132" s="214" t="s">
        <v>77</v>
      </c>
      <c r="B132" s="176">
        <v>1045</v>
      </c>
      <c r="C132" s="176">
        <v>1305</v>
      </c>
      <c r="D132" s="193">
        <v>908</v>
      </c>
      <c r="E132" s="193"/>
      <c r="F132" s="176">
        <v>1039</v>
      </c>
      <c r="G132" s="193">
        <v>1402</v>
      </c>
      <c r="H132" s="193">
        <v>1135</v>
      </c>
      <c r="I132" s="193">
        <v>1749</v>
      </c>
      <c r="J132" s="176">
        <v>89</v>
      </c>
      <c r="K132" s="193">
        <v>1418</v>
      </c>
      <c r="L132" s="193">
        <v>2220</v>
      </c>
      <c r="M132" s="177">
        <v>49</v>
      </c>
      <c r="N132" s="193">
        <v>109</v>
      </c>
      <c r="O132" s="176">
        <v>50</v>
      </c>
      <c r="P132" s="193">
        <v>38</v>
      </c>
      <c r="Q132" s="176">
        <v>315</v>
      </c>
      <c r="R132" s="176"/>
      <c r="S132" s="194">
        <v>12871</v>
      </c>
      <c r="T132" s="138">
        <f t="shared" si="14"/>
        <v>-55</v>
      </c>
      <c r="U132" s="3"/>
      <c r="V132" s="3"/>
    </row>
    <row r="133" spans="1:22" ht="12.75" customHeight="1" x14ac:dyDescent="0.25">
      <c r="A133" s="154">
        <v>39844</v>
      </c>
      <c r="B133" s="106">
        <v>1037</v>
      </c>
      <c r="C133" s="183">
        <v>1297</v>
      </c>
      <c r="D133" s="213">
        <v>912</v>
      </c>
      <c r="E133" s="213"/>
      <c r="F133" s="106">
        <v>1025</v>
      </c>
      <c r="G133" s="106">
        <v>1424</v>
      </c>
      <c r="H133" s="106">
        <v>1165</v>
      </c>
      <c r="I133" s="213">
        <v>1757</v>
      </c>
      <c r="J133" s="213">
        <v>83</v>
      </c>
      <c r="K133" s="106">
        <v>1446</v>
      </c>
      <c r="L133" s="183">
        <v>2232</v>
      </c>
      <c r="M133" s="213">
        <v>49</v>
      </c>
      <c r="N133" s="183">
        <v>110</v>
      </c>
      <c r="O133" s="106">
        <v>47</v>
      </c>
      <c r="P133" s="106">
        <v>40</v>
      </c>
      <c r="Q133" s="106">
        <v>302</v>
      </c>
      <c r="R133" s="106"/>
      <c r="S133" s="87">
        <v>12926</v>
      </c>
      <c r="T133" s="106">
        <f t="shared" si="14"/>
        <v>55</v>
      </c>
      <c r="U133" s="3"/>
      <c r="V133" s="3"/>
    </row>
    <row r="134" spans="1:22" ht="12.75" customHeight="1" x14ac:dyDescent="0.25">
      <c r="A134" s="212">
        <v>39813</v>
      </c>
      <c r="B134" s="114">
        <v>1025</v>
      </c>
      <c r="C134" s="138">
        <v>1297</v>
      </c>
      <c r="D134" s="138">
        <v>915</v>
      </c>
      <c r="E134" s="138"/>
      <c r="F134" s="138">
        <v>1021</v>
      </c>
      <c r="G134" s="138">
        <v>1420</v>
      </c>
      <c r="H134" s="138">
        <v>1146</v>
      </c>
      <c r="I134" s="138">
        <v>1766</v>
      </c>
      <c r="J134" s="129">
        <v>91</v>
      </c>
      <c r="K134" s="129">
        <v>1429</v>
      </c>
      <c r="L134" s="138">
        <v>2232</v>
      </c>
      <c r="M134" s="129">
        <v>53</v>
      </c>
      <c r="N134" s="138">
        <v>110</v>
      </c>
      <c r="O134" s="138">
        <v>46</v>
      </c>
      <c r="P134" s="138">
        <v>35</v>
      </c>
      <c r="Q134" s="114">
        <v>285</v>
      </c>
      <c r="R134" s="114"/>
      <c r="S134" s="126">
        <v>12871</v>
      </c>
      <c r="T134" s="138">
        <f t="shared" si="14"/>
        <v>-23</v>
      </c>
      <c r="U134" s="3"/>
      <c r="V134" s="3"/>
    </row>
    <row r="135" spans="1:22" ht="12.75" customHeight="1" x14ac:dyDescent="0.25">
      <c r="A135" s="212">
        <v>39776</v>
      </c>
      <c r="B135" s="114">
        <v>1014</v>
      </c>
      <c r="C135" s="129">
        <v>1302</v>
      </c>
      <c r="D135" s="114">
        <v>923</v>
      </c>
      <c r="E135" s="114"/>
      <c r="F135" s="138">
        <v>1025</v>
      </c>
      <c r="G135" s="138">
        <v>1423</v>
      </c>
      <c r="H135" s="114">
        <v>1156</v>
      </c>
      <c r="I135" s="138">
        <v>1767</v>
      </c>
      <c r="J135" s="114">
        <v>91</v>
      </c>
      <c r="K135" s="138">
        <v>1429</v>
      </c>
      <c r="L135" s="138">
        <v>2247</v>
      </c>
      <c r="M135" s="138">
        <v>53</v>
      </c>
      <c r="N135" s="138">
        <v>113</v>
      </c>
      <c r="O135" s="129">
        <v>48</v>
      </c>
      <c r="P135" s="114">
        <v>36</v>
      </c>
      <c r="Q135" s="114">
        <v>267</v>
      </c>
      <c r="R135" s="114"/>
      <c r="S135" s="126">
        <v>12894</v>
      </c>
      <c r="T135" s="138">
        <f t="shared" si="14"/>
        <v>-51</v>
      </c>
      <c r="U135" s="3"/>
      <c r="V135" s="3"/>
    </row>
    <row r="136" spans="1:22" ht="12.75" customHeight="1" x14ac:dyDescent="0.25">
      <c r="A136" s="214" t="s">
        <v>78</v>
      </c>
      <c r="B136" s="176">
        <v>1007</v>
      </c>
      <c r="C136" s="176">
        <v>1302</v>
      </c>
      <c r="D136" s="193">
        <v>918</v>
      </c>
      <c r="E136" s="193"/>
      <c r="F136" s="193">
        <v>1040</v>
      </c>
      <c r="G136" s="176">
        <v>1440</v>
      </c>
      <c r="H136" s="176">
        <v>1152</v>
      </c>
      <c r="I136" s="176">
        <v>1784</v>
      </c>
      <c r="J136" s="193">
        <v>79</v>
      </c>
      <c r="K136" s="193">
        <v>1448</v>
      </c>
      <c r="L136" s="193">
        <v>2257</v>
      </c>
      <c r="M136" s="193">
        <v>54</v>
      </c>
      <c r="N136" s="176">
        <v>124</v>
      </c>
      <c r="O136" s="193">
        <v>48</v>
      </c>
      <c r="P136" s="193">
        <v>35</v>
      </c>
      <c r="Q136" s="176">
        <v>257</v>
      </c>
      <c r="R136" s="176"/>
      <c r="S136" s="194">
        <v>12945</v>
      </c>
      <c r="T136" s="138">
        <f t="shared" si="14"/>
        <v>-25</v>
      </c>
      <c r="U136" s="129"/>
      <c r="V136" s="129"/>
    </row>
    <row r="137" spans="1:22" ht="12.75" customHeight="1" x14ac:dyDescent="0.25">
      <c r="A137" s="212">
        <v>39720</v>
      </c>
      <c r="B137" s="106">
        <v>1004</v>
      </c>
      <c r="C137" s="213">
        <v>1297</v>
      </c>
      <c r="D137" s="213">
        <v>926</v>
      </c>
      <c r="E137" s="213"/>
      <c r="F137" s="213">
        <v>1041</v>
      </c>
      <c r="G137" s="213">
        <v>1434</v>
      </c>
      <c r="H137" s="213">
        <v>1151</v>
      </c>
      <c r="I137" s="213">
        <v>1778</v>
      </c>
      <c r="J137" s="213">
        <v>87</v>
      </c>
      <c r="K137" s="213">
        <v>1449</v>
      </c>
      <c r="L137" s="213">
        <v>2285</v>
      </c>
      <c r="M137" s="183">
        <v>56</v>
      </c>
      <c r="N137" s="106">
        <v>123</v>
      </c>
      <c r="O137" s="106">
        <v>50</v>
      </c>
      <c r="P137" s="106">
        <v>36</v>
      </c>
      <c r="Q137" s="106">
        <v>253</v>
      </c>
      <c r="R137" s="106"/>
      <c r="S137" s="105">
        <v>12970</v>
      </c>
      <c r="T137" s="138">
        <f t="shared" si="14"/>
        <v>-233</v>
      </c>
      <c r="U137" s="3"/>
      <c r="V137" s="3"/>
    </row>
    <row r="138" spans="1:22" ht="12.75" customHeight="1" x14ac:dyDescent="0.25">
      <c r="A138" s="215">
        <v>39689</v>
      </c>
      <c r="B138" s="138">
        <v>1003</v>
      </c>
      <c r="C138" s="138">
        <v>1362</v>
      </c>
      <c r="D138" s="138">
        <v>930</v>
      </c>
      <c r="E138" s="138"/>
      <c r="F138" s="138">
        <v>1055</v>
      </c>
      <c r="G138" s="173">
        <v>1500</v>
      </c>
      <c r="H138" s="173">
        <v>1178</v>
      </c>
      <c r="I138" s="173">
        <v>1802</v>
      </c>
      <c r="J138" s="138">
        <v>89</v>
      </c>
      <c r="K138" s="173">
        <v>1480</v>
      </c>
      <c r="L138" s="173">
        <v>2348</v>
      </c>
      <c r="M138" s="173">
        <v>56</v>
      </c>
      <c r="N138" s="138">
        <v>114</v>
      </c>
      <c r="O138" s="138">
        <v>49</v>
      </c>
      <c r="P138" s="173">
        <v>31</v>
      </c>
      <c r="Q138" s="173">
        <v>206</v>
      </c>
      <c r="R138" s="173"/>
      <c r="S138" s="160">
        <v>13203</v>
      </c>
      <c r="T138" s="161">
        <f t="shared" si="14"/>
        <v>596</v>
      </c>
      <c r="U138" s="3"/>
      <c r="V138" s="3"/>
    </row>
    <row r="139" spans="1:22" ht="12.75" customHeight="1" x14ac:dyDescent="0.25">
      <c r="A139" s="216">
        <v>39595</v>
      </c>
      <c r="B139" s="138">
        <v>1006</v>
      </c>
      <c r="C139" s="173">
        <v>1366</v>
      </c>
      <c r="D139" s="53">
        <v>931</v>
      </c>
      <c r="E139" s="53"/>
      <c r="F139" s="138">
        <v>1065</v>
      </c>
      <c r="G139" s="173">
        <v>1487</v>
      </c>
      <c r="H139" s="173">
        <v>1166</v>
      </c>
      <c r="I139" s="138">
        <v>1692</v>
      </c>
      <c r="J139" s="138">
        <v>102</v>
      </c>
      <c r="K139" s="138">
        <v>1344</v>
      </c>
      <c r="L139" s="173">
        <v>2206</v>
      </c>
      <c r="M139" s="53">
        <v>35</v>
      </c>
      <c r="N139" s="53">
        <v>123</v>
      </c>
      <c r="O139" s="3">
        <v>62</v>
      </c>
      <c r="P139" s="3">
        <v>22</v>
      </c>
      <c r="Q139" s="3"/>
      <c r="R139" s="3"/>
      <c r="S139" s="105">
        <v>12607</v>
      </c>
      <c r="T139" s="138">
        <f t="shared" si="14"/>
        <v>-23</v>
      </c>
      <c r="U139" s="3"/>
      <c r="V139" s="3"/>
    </row>
    <row r="140" spans="1:22" ht="12.75" customHeight="1" x14ac:dyDescent="0.25">
      <c r="A140" s="216">
        <v>39566</v>
      </c>
      <c r="B140" s="174">
        <v>1010</v>
      </c>
      <c r="C140" s="174">
        <v>1359</v>
      </c>
      <c r="D140" s="129">
        <v>933</v>
      </c>
      <c r="E140" s="129"/>
      <c r="F140" s="138">
        <v>1068</v>
      </c>
      <c r="G140" s="173">
        <v>1486</v>
      </c>
      <c r="H140" s="138">
        <v>1162</v>
      </c>
      <c r="I140" s="138">
        <v>1696</v>
      </c>
      <c r="J140" s="173">
        <v>104</v>
      </c>
      <c r="K140" s="126">
        <v>1345</v>
      </c>
      <c r="L140" s="126">
        <v>2184</v>
      </c>
      <c r="M140" s="129">
        <v>71</v>
      </c>
      <c r="N140" s="129">
        <v>128</v>
      </c>
      <c r="O140" s="126">
        <v>62</v>
      </c>
      <c r="P140" s="129">
        <v>22</v>
      </c>
      <c r="Q140" s="129"/>
      <c r="R140" s="129"/>
      <c r="S140" s="126">
        <v>12630</v>
      </c>
      <c r="T140" s="138">
        <f t="shared" si="14"/>
        <v>-1</v>
      </c>
      <c r="U140" s="3"/>
      <c r="V140" s="3"/>
    </row>
    <row r="141" spans="1:22" ht="12.75" customHeight="1" x14ac:dyDescent="0.25">
      <c r="A141" s="216">
        <v>39538</v>
      </c>
      <c r="B141" s="183">
        <v>1009</v>
      </c>
      <c r="C141" s="213">
        <v>1352</v>
      </c>
      <c r="D141" s="161">
        <v>933</v>
      </c>
      <c r="E141" s="161"/>
      <c r="F141" s="161">
        <v>1069</v>
      </c>
      <c r="G141" s="161">
        <v>1476</v>
      </c>
      <c r="H141" s="213">
        <v>1164</v>
      </c>
      <c r="I141" s="161">
        <v>1703</v>
      </c>
      <c r="J141" s="161">
        <v>86</v>
      </c>
      <c r="K141" s="105">
        <v>1351</v>
      </c>
      <c r="L141" s="105">
        <v>2203</v>
      </c>
      <c r="M141" s="183">
        <v>71</v>
      </c>
      <c r="N141" s="161">
        <v>128</v>
      </c>
      <c r="O141" s="105">
        <v>64</v>
      </c>
      <c r="P141" s="105">
        <v>22</v>
      </c>
      <c r="Q141" s="105"/>
      <c r="R141" s="105"/>
      <c r="S141" s="105">
        <v>12631</v>
      </c>
      <c r="T141" s="138">
        <v>-5</v>
      </c>
      <c r="U141" s="3"/>
      <c r="V141" s="3"/>
    </row>
    <row r="142" spans="1:22" ht="12.75" customHeight="1" x14ac:dyDescent="0.25">
      <c r="A142" s="216">
        <v>39503</v>
      </c>
      <c r="B142" s="160">
        <v>1009</v>
      </c>
      <c r="C142" s="160">
        <v>1356</v>
      </c>
      <c r="D142" s="161">
        <v>916</v>
      </c>
      <c r="E142" s="161"/>
      <c r="F142" s="105">
        <v>1065</v>
      </c>
      <c r="G142" s="213">
        <v>1473</v>
      </c>
      <c r="H142" s="161">
        <v>1165</v>
      </c>
      <c r="I142" s="213">
        <v>1696</v>
      </c>
      <c r="J142" s="213">
        <v>72</v>
      </c>
      <c r="K142" s="105">
        <v>1364</v>
      </c>
      <c r="L142" s="105">
        <v>2236</v>
      </c>
      <c r="M142" s="213">
        <v>71</v>
      </c>
      <c r="N142" s="213">
        <v>125</v>
      </c>
      <c r="O142" s="183">
        <v>65</v>
      </c>
      <c r="P142" s="213">
        <v>23</v>
      </c>
      <c r="Q142" s="213"/>
      <c r="R142" s="213"/>
      <c r="S142" s="105">
        <v>12636</v>
      </c>
      <c r="T142" s="213">
        <f>+S142-S143</f>
        <v>-55</v>
      </c>
      <c r="U142" s="3"/>
      <c r="V142" s="3"/>
    </row>
    <row r="143" spans="1:22" ht="12.75" customHeight="1" x14ac:dyDescent="0.25">
      <c r="A143" s="217" t="s">
        <v>79</v>
      </c>
      <c r="B143" s="218">
        <v>1005</v>
      </c>
      <c r="C143" s="218">
        <v>1338</v>
      </c>
      <c r="D143" s="219">
        <v>909</v>
      </c>
      <c r="E143" s="219"/>
      <c r="F143" s="220">
        <v>1067</v>
      </c>
      <c r="G143" s="221">
        <v>1482</v>
      </c>
      <c r="H143" s="221">
        <v>1160</v>
      </c>
      <c r="I143" s="219">
        <v>1702</v>
      </c>
      <c r="J143" s="219">
        <v>73</v>
      </c>
      <c r="K143" s="220">
        <v>1386</v>
      </c>
      <c r="L143" s="218">
        <v>2272</v>
      </c>
      <c r="M143" s="221">
        <v>74</v>
      </c>
      <c r="N143" s="219">
        <v>134</v>
      </c>
      <c r="O143" s="221">
        <v>65</v>
      </c>
      <c r="P143" s="219">
        <v>24</v>
      </c>
      <c r="Q143" s="219"/>
      <c r="R143" s="219"/>
      <c r="S143" s="222">
        <v>12691</v>
      </c>
      <c r="T143" s="223">
        <v>10</v>
      </c>
      <c r="U143" s="3"/>
      <c r="V143" s="3"/>
    </row>
    <row r="144" spans="1:22" ht="12.75" customHeight="1" x14ac:dyDescent="0.25">
      <c r="A144" s="216">
        <v>39437</v>
      </c>
      <c r="B144" s="160">
        <v>992</v>
      </c>
      <c r="C144" s="160">
        <v>1332</v>
      </c>
      <c r="D144" s="161">
        <v>914</v>
      </c>
      <c r="E144" s="161"/>
      <c r="F144" s="105">
        <v>1075</v>
      </c>
      <c r="G144" s="161">
        <v>1469</v>
      </c>
      <c r="H144" s="213">
        <v>1149</v>
      </c>
      <c r="I144" s="161">
        <v>1708</v>
      </c>
      <c r="J144" s="213">
        <v>89</v>
      </c>
      <c r="K144" s="105">
        <v>1395</v>
      </c>
      <c r="L144" s="105">
        <v>2261</v>
      </c>
      <c r="M144" s="183">
        <v>70</v>
      </c>
      <c r="N144" s="213">
        <v>138</v>
      </c>
      <c r="O144" s="213">
        <v>64</v>
      </c>
      <c r="P144" s="213">
        <v>25</v>
      </c>
      <c r="Q144" s="213"/>
      <c r="R144" s="213"/>
      <c r="S144" s="105">
        <v>12681</v>
      </c>
      <c r="T144" s="53">
        <v>-19</v>
      </c>
      <c r="U144" s="3"/>
      <c r="V144" s="3"/>
    </row>
    <row r="145" spans="1:22" ht="12.75" customHeight="1" x14ac:dyDescent="0.25">
      <c r="A145" s="216">
        <v>39416</v>
      </c>
      <c r="B145" s="213">
        <v>979</v>
      </c>
      <c r="C145" s="213">
        <v>1328</v>
      </c>
      <c r="D145" s="161">
        <v>912</v>
      </c>
      <c r="E145" s="161"/>
      <c r="F145" s="105">
        <v>1078</v>
      </c>
      <c r="G145" s="213">
        <v>1467</v>
      </c>
      <c r="H145" s="213">
        <v>1151</v>
      </c>
      <c r="I145" s="213">
        <v>1706</v>
      </c>
      <c r="J145" s="161">
        <v>95</v>
      </c>
      <c r="K145" s="105">
        <v>1408</v>
      </c>
      <c r="L145" s="105">
        <v>2290</v>
      </c>
      <c r="M145" s="183">
        <v>70</v>
      </c>
      <c r="N145" s="183">
        <v>142</v>
      </c>
      <c r="O145" s="213">
        <v>65</v>
      </c>
      <c r="P145" s="213">
        <v>28</v>
      </c>
      <c r="Q145" s="213"/>
      <c r="R145" s="213"/>
      <c r="S145" s="105">
        <v>12719</v>
      </c>
      <c r="T145" s="53">
        <v>-27</v>
      </c>
      <c r="U145" s="3"/>
      <c r="V145" s="3"/>
    </row>
    <row r="146" spans="1:22" ht="12.75" customHeight="1" x14ac:dyDescent="0.25">
      <c r="A146" s="224" t="s">
        <v>80</v>
      </c>
      <c r="B146" s="221">
        <v>983</v>
      </c>
      <c r="C146" s="221">
        <v>1329</v>
      </c>
      <c r="D146" s="219">
        <v>910</v>
      </c>
      <c r="E146" s="219"/>
      <c r="F146" s="220">
        <v>1081</v>
      </c>
      <c r="G146" s="221">
        <v>1470</v>
      </c>
      <c r="H146" s="219">
        <v>1152</v>
      </c>
      <c r="I146" s="221">
        <v>1722</v>
      </c>
      <c r="J146" s="219">
        <v>79</v>
      </c>
      <c r="K146" s="220">
        <v>1416</v>
      </c>
      <c r="L146" s="220">
        <v>2296</v>
      </c>
      <c r="M146" s="219">
        <v>70</v>
      </c>
      <c r="N146" s="219">
        <v>142</v>
      </c>
      <c r="O146" s="225">
        <v>66</v>
      </c>
      <c r="P146" s="219">
        <v>30</v>
      </c>
      <c r="Q146" s="219"/>
      <c r="R146" s="219"/>
      <c r="S146" s="226">
        <v>12746</v>
      </c>
      <c r="T146" s="213">
        <f>+S146-S147</f>
        <v>-25</v>
      </c>
      <c r="U146" s="3"/>
      <c r="V146" s="3"/>
    </row>
    <row r="147" spans="1:22" ht="12.75" customHeight="1" x14ac:dyDescent="0.25">
      <c r="A147" s="216">
        <v>39355</v>
      </c>
      <c r="B147" s="161">
        <v>977</v>
      </c>
      <c r="C147" s="213">
        <v>1306</v>
      </c>
      <c r="D147" s="161">
        <v>930</v>
      </c>
      <c r="E147" s="161"/>
      <c r="F147" s="105">
        <v>1083</v>
      </c>
      <c r="G147" s="161">
        <v>1462</v>
      </c>
      <c r="H147" s="213">
        <v>1168</v>
      </c>
      <c r="I147" s="213">
        <v>1713</v>
      </c>
      <c r="J147" s="213">
        <v>82</v>
      </c>
      <c r="K147" s="105">
        <v>1428</v>
      </c>
      <c r="L147" s="161">
        <v>2307</v>
      </c>
      <c r="M147" s="213">
        <v>72</v>
      </c>
      <c r="N147" s="183">
        <v>144</v>
      </c>
      <c r="O147" s="213">
        <v>66</v>
      </c>
      <c r="P147" s="183">
        <v>33</v>
      </c>
      <c r="Q147" s="183"/>
      <c r="R147" s="183"/>
      <c r="S147" s="105">
        <v>12771</v>
      </c>
      <c r="T147" s="53">
        <v>-52</v>
      </c>
      <c r="U147" s="3"/>
      <c r="V147" s="3"/>
    </row>
    <row r="148" spans="1:22" ht="12.75" customHeight="1" x14ac:dyDescent="0.25">
      <c r="A148" s="227">
        <v>39325</v>
      </c>
      <c r="B148" s="183">
        <v>968</v>
      </c>
      <c r="C148" s="183">
        <v>1322</v>
      </c>
      <c r="D148" s="183">
        <v>919</v>
      </c>
      <c r="E148" s="183"/>
      <c r="F148" s="183">
        <v>1086</v>
      </c>
      <c r="G148" s="183">
        <v>1455</v>
      </c>
      <c r="H148" s="183">
        <v>1174</v>
      </c>
      <c r="I148" s="183">
        <v>1728</v>
      </c>
      <c r="J148" s="183">
        <v>85</v>
      </c>
      <c r="K148" s="183">
        <v>1452</v>
      </c>
      <c r="L148" s="183">
        <v>2301</v>
      </c>
      <c r="M148" s="183">
        <v>74</v>
      </c>
      <c r="N148" s="183">
        <v>143</v>
      </c>
      <c r="O148" s="183">
        <v>63</v>
      </c>
      <c r="P148" s="183">
        <v>31</v>
      </c>
      <c r="Q148" s="183"/>
      <c r="R148" s="183"/>
      <c r="S148" s="91">
        <v>12801</v>
      </c>
      <c r="T148" s="53">
        <v>-82</v>
      </c>
      <c r="U148" s="3"/>
      <c r="V148" s="3"/>
    </row>
    <row r="149" spans="1:22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89"/>
      <c r="T149" s="3"/>
      <c r="U149" s="3"/>
      <c r="V149" s="3"/>
    </row>
    <row r="150" spans="1:22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89"/>
      <c r="T150" s="3"/>
      <c r="U150" s="3"/>
      <c r="V150" s="3"/>
    </row>
    <row r="151" spans="1:22" ht="19.5" customHeight="1" x14ac:dyDescent="0.25">
      <c r="A151" s="89"/>
      <c r="B151" s="228"/>
      <c r="C151" s="229"/>
      <c r="D151" s="229"/>
      <c r="E151" s="229"/>
      <c r="F151" s="230" t="s">
        <v>81</v>
      </c>
      <c r="G151" s="230"/>
      <c r="H151" s="230"/>
      <c r="I151" s="230"/>
      <c r="J151" s="230"/>
      <c r="K151" s="229"/>
      <c r="L151" s="231"/>
      <c r="M151" s="232"/>
      <c r="N151" s="232"/>
      <c r="O151" s="232"/>
      <c r="P151" s="232"/>
      <c r="Q151" s="232"/>
      <c r="R151" s="232"/>
      <c r="S151" s="89"/>
      <c r="T151" s="3"/>
      <c r="U151" s="3"/>
      <c r="V151" s="3"/>
    </row>
    <row r="152" spans="1:22" ht="13.5" customHeight="1" x14ac:dyDescent="0.25">
      <c r="A152" s="89"/>
      <c r="B152" s="233"/>
      <c r="C152" s="234"/>
      <c r="D152" s="234"/>
      <c r="E152" s="234"/>
      <c r="F152" s="233"/>
      <c r="G152" s="233" t="s">
        <v>82</v>
      </c>
      <c r="H152" s="233"/>
      <c r="I152" s="233"/>
      <c r="J152" s="233"/>
      <c r="K152" s="234"/>
      <c r="L152" s="233"/>
      <c r="M152" s="232"/>
      <c r="N152" s="232"/>
      <c r="O152" s="232"/>
      <c r="P152" s="232"/>
      <c r="Q152" s="232"/>
      <c r="R152" s="232"/>
      <c r="S152" s="89"/>
      <c r="T152" s="3"/>
      <c r="U152" s="3"/>
      <c r="V152" s="3"/>
    </row>
    <row r="153" spans="1:22" ht="26.25" customHeight="1" x14ac:dyDescent="0.25">
      <c r="A153" s="89"/>
      <c r="B153" s="233" t="str">
        <f t="shared" ref="B153:D153" si="15">+B2</f>
        <v>BES 0022</v>
      </c>
      <c r="C153" s="233" t="str">
        <f t="shared" si="15"/>
        <v>Rym 0051</v>
      </c>
      <c r="D153" s="233" t="str">
        <f t="shared" si="15"/>
        <v>WES 0131</v>
      </c>
      <c r="E153" s="233"/>
      <c r="F153" s="233" t="str">
        <f t="shared" ref="F153:P153" si="16">+F2</f>
        <v>OKES 0201</v>
      </c>
      <c r="G153" s="233" t="str">
        <f t="shared" si="16"/>
        <v>BTES 0301</v>
      </c>
      <c r="H153" s="233" t="str">
        <f t="shared" si="16"/>
        <v>BTMS</v>
      </c>
      <c r="I153" s="233" t="str">
        <f t="shared" si="16"/>
        <v>ITMS</v>
      </c>
      <c r="J153" s="233">
        <f t="shared" si="16"/>
        <v>0</v>
      </c>
      <c r="K153" s="233" t="str">
        <f t="shared" si="16"/>
        <v>MH</v>
      </c>
      <c r="L153" s="233" t="str">
        <f t="shared" si="16"/>
        <v>FPC</v>
      </c>
      <c r="M153" s="233" t="str">
        <f t="shared" si="16"/>
        <v>iFlagler</v>
      </c>
      <c r="N153" s="233">
        <f t="shared" si="16"/>
        <v>0</v>
      </c>
      <c r="O153" s="233">
        <f t="shared" si="16"/>
        <v>7023</v>
      </c>
      <c r="P153" s="233" t="str">
        <f t="shared" si="16"/>
        <v>McKay</v>
      </c>
      <c r="Q153" s="233"/>
      <c r="R153" s="233"/>
      <c r="S153" s="235" t="s">
        <v>83</v>
      </c>
      <c r="T153" s="236" t="s">
        <v>84</v>
      </c>
      <c r="U153" s="3"/>
      <c r="V153" s="3"/>
    </row>
    <row r="154" spans="1:22" ht="12.75" customHeight="1" x14ac:dyDescent="0.25">
      <c r="A154" s="3" t="s">
        <v>85</v>
      </c>
      <c r="B154" s="3">
        <v>17.46</v>
      </c>
      <c r="C154" s="3">
        <v>17.59</v>
      </c>
      <c r="D154" s="3">
        <v>17.46</v>
      </c>
      <c r="E154" s="3"/>
      <c r="F154" s="3">
        <v>15.93</v>
      </c>
      <c r="G154" s="3">
        <v>17.86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237">
        <v>17.28</v>
      </c>
      <c r="T154" s="89">
        <v>18</v>
      </c>
      <c r="U154" s="3"/>
      <c r="V154" s="3"/>
    </row>
    <row r="155" spans="1:22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37"/>
      <c r="T155" s="89"/>
      <c r="U155" s="3"/>
      <c r="V155" s="3"/>
    </row>
    <row r="156" spans="1:22" ht="12.75" customHeight="1" x14ac:dyDescent="0.25">
      <c r="A156" s="238" t="s">
        <v>86</v>
      </c>
      <c r="B156" s="3">
        <v>18.309999999999999</v>
      </c>
      <c r="C156" s="3">
        <v>20.45</v>
      </c>
      <c r="D156" s="3">
        <v>20.71</v>
      </c>
      <c r="E156" s="3"/>
      <c r="F156" s="3">
        <v>19.3</v>
      </c>
      <c r="G156" s="3">
        <v>18.059999999999999</v>
      </c>
      <c r="H156" s="3">
        <v>18.55</v>
      </c>
      <c r="I156" s="3">
        <v>18.97</v>
      </c>
      <c r="J156" s="3">
        <v>10.44</v>
      </c>
      <c r="K156" s="3"/>
      <c r="L156" s="3"/>
      <c r="M156" s="3"/>
      <c r="N156" s="3"/>
      <c r="O156" s="3"/>
      <c r="P156" s="3"/>
      <c r="Q156" s="3"/>
      <c r="R156" s="3"/>
      <c r="S156" s="237">
        <v>18.850000000000001</v>
      </c>
      <c r="T156" s="89">
        <v>22</v>
      </c>
      <c r="U156" s="3"/>
      <c r="V156" s="3"/>
    </row>
    <row r="157" spans="1:22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37"/>
      <c r="T157" s="89"/>
      <c r="U157" s="3"/>
      <c r="V157" s="3"/>
    </row>
    <row r="158" spans="1:22" ht="12.75" customHeight="1" x14ac:dyDescent="0.25">
      <c r="A158" s="3" t="s">
        <v>87</v>
      </c>
      <c r="B158" s="3"/>
      <c r="C158" s="3"/>
      <c r="D158" s="3"/>
      <c r="E158" s="3"/>
      <c r="F158" s="3"/>
      <c r="G158" s="3"/>
      <c r="H158" s="3"/>
      <c r="I158" s="3"/>
      <c r="J158" s="3">
        <v>16.5</v>
      </c>
      <c r="K158" s="3">
        <v>12.53</v>
      </c>
      <c r="L158" s="3">
        <v>20.41</v>
      </c>
      <c r="M158" s="3">
        <v>15.33</v>
      </c>
      <c r="N158" s="3"/>
      <c r="O158" s="3"/>
      <c r="P158" s="3"/>
      <c r="Q158" s="3"/>
      <c r="R158" s="3"/>
      <c r="S158" s="237">
        <v>17.36</v>
      </c>
      <c r="T158" s="89">
        <v>25</v>
      </c>
      <c r="U158" s="3"/>
      <c r="V158" s="3"/>
    </row>
    <row r="159" spans="1:22" ht="12.75" customHeight="1" x14ac:dyDescent="0.25">
      <c r="A159" s="3"/>
      <c r="B159" s="239"/>
      <c r="C159" s="239"/>
      <c r="D159" s="239"/>
      <c r="E159" s="239"/>
      <c r="F159" s="239"/>
      <c r="G159" s="239"/>
      <c r="H159" s="239"/>
      <c r="I159" s="239"/>
      <c r="J159" s="239"/>
      <c r="K159" s="239"/>
      <c r="L159" s="239"/>
      <c r="M159" s="3"/>
      <c r="N159" s="3"/>
      <c r="O159" s="3"/>
      <c r="P159" s="3"/>
      <c r="Q159" s="3"/>
      <c r="R159" s="3"/>
      <c r="S159" s="89"/>
      <c r="T159" s="3"/>
      <c r="U159" s="3"/>
      <c r="V159" s="3"/>
    </row>
    <row r="160" spans="1:22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89"/>
      <c r="T160" s="3"/>
      <c r="U160" s="3"/>
      <c r="V160" s="3"/>
    </row>
  </sheetData>
  <mergeCells count="4">
    <mergeCell ref="B1:G1"/>
    <mergeCell ref="H1:I1"/>
    <mergeCell ref="K1:M1"/>
    <mergeCell ref="O1:R1"/>
  </mergeCells>
  <pageMargins left="0.7" right="0" top="0.75" bottom="0" header="0.3" footer="0.3"/>
  <pageSetup paperSize="5" scale="58" orientation="landscape" r:id="rId1"/>
  <headerFooter>
    <oddHeader xml:space="preserve">&amp;C&amp;14FLAGLER COUNTY SCHOOL DISTRICT DRAFT ENROLLMENT
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 5-13-19</vt:lpstr>
      <vt:lpstr>'  5-13-19'!Print_Area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Tant, Tom</dc:creator>
  <cp:lastModifiedBy>Wormeck, Patricia</cp:lastModifiedBy>
  <cp:lastPrinted>2019-05-06T12:14:25Z</cp:lastPrinted>
  <dcterms:created xsi:type="dcterms:W3CDTF">2019-05-06T12:12:42Z</dcterms:created>
  <dcterms:modified xsi:type="dcterms:W3CDTF">2019-05-13T17:15:55Z</dcterms:modified>
</cp:coreProperties>
</file>